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Omslagpunt met indicator" sheetId="1" r:id="rId1"/>
    <sheet name="Omslagpunt met pH-meter" sheetId="2" r:id="rId2"/>
    <sheet name="Voorbeeld 1 (indicator)" sheetId="3" r:id="rId3"/>
    <sheet name="Voorbeeld 2 (pH-meter)" sheetId="4" r:id="rId4"/>
  </sheets>
  <definedNames/>
  <calcPr fullCalcOnLoad="1"/>
</workbook>
</file>

<file path=xl/sharedStrings.xml><?xml version="1.0" encoding="utf-8"?>
<sst xmlns="http://schemas.openxmlformats.org/spreadsheetml/2006/main" count="162" uniqueCount="83">
  <si>
    <r>
      <t>Volume
1</t>
    </r>
    <r>
      <rPr>
        <vertAlign val="superscript"/>
        <sz val="10"/>
        <color indexed="8"/>
        <rFont val="Calibri"/>
        <family val="2"/>
      </rPr>
      <t>ste</t>
    </r>
    <r>
      <rPr>
        <sz val="10"/>
        <color indexed="8"/>
        <rFont val="Calibri"/>
        <family val="2"/>
      </rPr>
      <t xml:space="preserve"> afgeleide</t>
    </r>
  </si>
  <si>
    <r>
      <t>pH 
1</t>
    </r>
    <r>
      <rPr>
        <vertAlign val="superscript"/>
        <sz val="10"/>
        <color indexed="8"/>
        <rFont val="Calibri"/>
        <family val="2"/>
      </rPr>
      <t>ste</t>
    </r>
    <r>
      <rPr>
        <sz val="10"/>
        <color indexed="8"/>
        <rFont val="Calibri"/>
        <family val="2"/>
      </rPr>
      <t xml:space="preserve"> afgeleide</t>
    </r>
  </si>
  <si>
    <r>
      <t>Volume 
 2</t>
    </r>
    <r>
      <rPr>
        <vertAlign val="superscript"/>
        <sz val="10"/>
        <color indexed="8"/>
        <rFont val="Calibri"/>
        <family val="2"/>
      </rPr>
      <t>de</t>
    </r>
    <r>
      <rPr>
        <sz val="10"/>
        <color indexed="8"/>
        <rFont val="Calibri"/>
        <family val="2"/>
      </rPr>
      <t xml:space="preserve"> afgeleide</t>
    </r>
  </si>
  <si>
    <r>
      <t>pH 
2</t>
    </r>
    <r>
      <rPr>
        <vertAlign val="superscript"/>
        <sz val="10"/>
        <color indexed="8"/>
        <rFont val="Calibri"/>
        <family val="2"/>
      </rPr>
      <t>de</t>
    </r>
    <r>
      <rPr>
        <sz val="10"/>
        <color indexed="8"/>
        <rFont val="Calibri"/>
        <family val="2"/>
      </rPr>
      <t xml:space="preserve"> afgeleide</t>
    </r>
  </si>
  <si>
    <t>Volume toegevoegde titrant [ml]</t>
  </si>
  <si>
    <t>Gemeten pH</t>
  </si>
  <si>
    <t xml:space="preserve">Automatisch berekende kolommen
</t>
  </si>
  <si>
    <t>Berekend omslagpunt  =</t>
  </si>
  <si>
    <t xml:space="preserve">STAP 1 - Vul hieronder in:
5 waarden voor en na vermoedelijk omslagpunt
</t>
  </si>
  <si>
    <t>STAP 3 - Zoek in de groene kolom:</t>
  </si>
  <si>
    <t>Eerste negatieve pH-waarde (in dit voorbeeld -1,53)</t>
  </si>
  <si>
    <t>Noteer hieronder:</t>
  </si>
  <si>
    <t>Deze pH-waarde en het volume dat er links naast staat (11,20 in dit voorbeeld)</t>
  </si>
  <si>
    <t xml:space="preserve">  (b)</t>
  </si>
  <si>
    <t xml:space="preserve">  (V2)</t>
  </si>
  <si>
    <t xml:space="preserve">  (V1)</t>
  </si>
  <si>
    <t xml:space="preserve">  (a)</t>
  </si>
  <si>
    <t>▼</t>
  </si>
  <si>
    <t xml:space="preserve">   (ml)</t>
  </si>
  <si>
    <t xml:space="preserve">Toelichting:                          Omslagpunt = V1 + (a/(a-b) ) x (V2 - V1) </t>
  </si>
  <si>
    <t>STAP 2 - Zoek op in de groene kolom: 
Laatste positieve pH-waarde (in dit voorbeeld 0,67)
Noteer hieronder: 
Deze pH-waarde en het volume dat er links naast staat (11,10 in dit voorbeeld)</t>
  </si>
  <si>
    <t xml:space="preserve"> ►</t>
  </si>
  <si>
    <t xml:space="preserve">    gram wijnsteenzuurequivalenten per liter</t>
  </si>
  <si>
    <t xml:space="preserve">Vul in pH-waarde  </t>
  </si>
  <si>
    <t xml:space="preserve">Vul in volume  </t>
  </si>
  <si>
    <t>UITKOMST totaal zuur</t>
  </si>
  <si>
    <t xml:space="preserve">Toelichting berekening:     Omslagpunt = V1 + (a/(a-b) ) x (V2 - V1) </t>
  </si>
  <si>
    <t xml:space="preserve">  </t>
  </si>
  <si>
    <t>Hoeveel wijn gepipetteerd</t>
  </si>
  <si>
    <t>Meting</t>
  </si>
  <si>
    <t>Getitreerd</t>
  </si>
  <si>
    <t>ml</t>
  </si>
  <si>
    <t>%</t>
  </si>
  <si>
    <t>±</t>
  </si>
  <si>
    <t>Gemiddelde omslagpunt</t>
  </si>
  <si>
    <t>STAP 4 - Invullen hoeveelheid gepipetteerde wijn</t>
  </si>
  <si>
    <t>STAP 1</t>
  </si>
  <si>
    <t>STAP 2</t>
  </si>
  <si>
    <t>STAP 3</t>
  </si>
  <si>
    <t xml:space="preserve">Eindvolume  </t>
  </si>
  <si>
    <t xml:space="preserve">Beginvolume  </t>
  </si>
  <si>
    <t xml:space="preserve">Getitreerd  </t>
  </si>
  <si>
    <t xml:space="preserve">Laagste  </t>
  </si>
  <si>
    <t xml:space="preserve">Hoogste  </t>
  </si>
  <si>
    <t xml:space="preserve">Gemiddelde  </t>
  </si>
  <si>
    <t xml:space="preserve">Spreiding  </t>
  </si>
  <si>
    <t>begin- en eindvolume buret invullen</t>
  </si>
  <si>
    <t>Check: Als de spreiding meer dan 2 % is</t>
  </si>
  <si>
    <t>dan de meest afwijkende waarde verwijderen</t>
  </si>
  <si>
    <t>en een nieuwe meting doen</t>
  </si>
  <si>
    <t>Meting totaal zuur bij bepaling met indicatior (kleuromslag)</t>
  </si>
  <si>
    <t>(maximaal 6 metingen)</t>
  </si>
  <si>
    <t>Invullen hoeveelheid gepipetteerde wijn</t>
  </si>
  <si>
    <t>Gepipetteerd</t>
  </si>
  <si>
    <t>(gram wijnsteenzuurequivalenten per liter)</t>
  </si>
  <si>
    <t>invullen hoeveelheid gepipetteerde wijn</t>
  </si>
  <si>
    <t xml:space="preserve">         (gram wijnsteenzuurequivalenten per liter)</t>
  </si>
  <si>
    <t>Meting totaal zuur bij bepaling met pH-meter</t>
  </si>
  <si>
    <t>De beveliging kunt u opheffen door het volgende te doen:</t>
  </si>
  <si>
    <t xml:space="preserve"> - Kies in Excel in de menubalk (Bestand ... Start ... enz) de tab "Controleren"</t>
  </si>
  <si>
    <t xml:space="preserve"> - Kies uit de opties daaronder "Blad beveiligen"</t>
  </si>
  <si>
    <t xml:space="preserve"> - U krijgt een klein scherm en drukt onderaan op "OK" (er is geen wachtwoord nodig)</t>
  </si>
  <si>
    <t>Wilt u de beveliging tegen per ongeluk wijzigen van formules weer inschakelen:</t>
  </si>
  <si>
    <t xml:space="preserve"> - Doe dan precies hetzelfde als hierboven</t>
  </si>
  <si>
    <t xml:space="preserve"> - Doe precies hetzelfde als hierboven beschreven</t>
  </si>
  <si>
    <t>Beveliging weer inschakelen:</t>
  </si>
  <si>
    <t>Behalve de invoervelden (blauw) zijn de cellen van dit werkblad beveiligd tegen wijzigen</t>
  </si>
  <si>
    <t>De velden in dit werkblad zijn NIET beveiligd tegen per ongeluk wijzigen</t>
  </si>
  <si>
    <t>(minimaal 3, maximaal 6 metingen)</t>
  </si>
  <si>
    <t>BIJ  4  METINGEN</t>
  </si>
  <si>
    <t>BIJ  5  METINGEN</t>
  </si>
  <si>
    <t>BIJ  3  METINGEN</t>
  </si>
  <si>
    <t>BIJ  6  METINGEN</t>
  </si>
  <si>
    <t>Meting 1</t>
  </si>
  <si>
    <t>Meting 2</t>
  </si>
  <si>
    <t>Meting 3</t>
  </si>
  <si>
    <t>Meting 5</t>
  </si>
  <si>
    <t xml:space="preserve">Meting 4
Meting 4
</t>
  </si>
  <si>
    <t xml:space="preserve">Meting 6
Meting 2
</t>
  </si>
  <si>
    <t>Check: Als de spreiding meer dan 2 % is, dan:</t>
  </si>
  <si>
    <t xml:space="preserve"> - De meest afwijkende waarde verwijderen</t>
  </si>
  <si>
    <t xml:space="preserve"> - Een nieuwe meting doen</t>
  </si>
  <si>
    <t xml:space="preserve"> - Nieuwe waarde invullen op de plaats waar afwijkende meting verwijderd werd.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</si>
</sst>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_ ;[Red]\-0.000\ "/>
    <numFmt numFmtId="166" formatCode="0.00_ ;[Red]\-0.00\ "/>
    <numFmt numFmtId="167" formatCode="0.0"/>
  </numFmts>
  <fonts count="64">
    <font>
      <sz val="9"/>
      <color theme="1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2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8" tint="-0.24993999302387238"/>
      <name val="Calibri"/>
      <family val="2"/>
    </font>
    <font>
      <sz val="11"/>
      <color theme="8" tint="-0.24993999302387238"/>
      <name val="Calibri"/>
      <family val="2"/>
    </font>
    <font>
      <b/>
      <sz val="11"/>
      <color theme="8" tint="-0.24997000396251678"/>
      <name val="Calibri"/>
      <family val="2"/>
    </font>
    <font>
      <sz val="10"/>
      <color rgb="FF000000"/>
      <name val="Calibri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right" wrapText="1"/>
    </xf>
    <xf numFmtId="0" fontId="52" fillId="33" borderId="11" xfId="0" applyFont="1" applyFill="1" applyBorder="1" applyAlignment="1">
      <alignment horizontal="right" wrapText="1"/>
    </xf>
    <xf numFmtId="2" fontId="52" fillId="33" borderId="11" xfId="0" applyNumberFormat="1" applyFont="1" applyFill="1" applyBorder="1" applyAlignment="1">
      <alignment wrapText="1"/>
    </xf>
    <xf numFmtId="2" fontId="52" fillId="33" borderId="10" xfId="0" applyNumberFormat="1" applyFont="1" applyFill="1" applyBorder="1" applyAlignment="1">
      <alignment wrapText="1"/>
    </xf>
    <xf numFmtId="2" fontId="53" fillId="33" borderId="11" xfId="0" applyNumberFormat="1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2" fontId="52" fillId="33" borderId="0" xfId="0" applyNumberFormat="1" applyFont="1" applyFill="1" applyBorder="1" applyAlignment="1">
      <alignment wrapText="1"/>
    </xf>
    <xf numFmtId="2" fontId="53" fillId="33" borderId="16" xfId="0" applyNumberFormat="1" applyFont="1" applyFill="1" applyBorder="1" applyAlignment="1">
      <alignment wrapText="1"/>
    </xf>
    <xf numFmtId="164" fontId="53" fillId="33" borderId="11" xfId="0" applyNumberFormat="1" applyFont="1" applyFill="1" applyBorder="1" applyAlignment="1">
      <alignment wrapText="1"/>
    </xf>
    <xf numFmtId="0" fontId="52" fillId="33" borderId="0" xfId="0" applyFont="1" applyFill="1" applyBorder="1" applyAlignment="1">
      <alignment horizontal="center"/>
    </xf>
    <xf numFmtId="0" fontId="52" fillId="33" borderId="17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166" fontId="52" fillId="2" borderId="10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horizontal="right" wrapText="1"/>
    </xf>
    <xf numFmtId="2" fontId="52" fillId="34" borderId="10" xfId="0" applyNumberFormat="1" applyFont="1" applyFill="1" applyBorder="1" applyAlignment="1">
      <alignment wrapText="1"/>
    </xf>
    <xf numFmtId="165" fontId="52" fillId="2" borderId="10" xfId="0" applyNumberFormat="1" applyFont="1" applyFill="1" applyBorder="1" applyAlignment="1">
      <alignment/>
    </xf>
    <xf numFmtId="0" fontId="54" fillId="33" borderId="19" xfId="0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 horizontal="left" vertical="center"/>
    </xf>
    <xf numFmtId="0" fontId="52" fillId="2" borderId="20" xfId="0" applyFont="1" applyFill="1" applyBorder="1" applyAlignment="1">
      <alignment/>
    </xf>
    <xf numFmtId="0" fontId="56" fillId="35" borderId="21" xfId="0" applyFont="1" applyFill="1" applyBorder="1" applyAlignment="1">
      <alignment/>
    </xf>
    <xf numFmtId="0" fontId="56" fillId="35" borderId="16" xfId="0" applyFont="1" applyFill="1" applyBorder="1" applyAlignment="1">
      <alignment/>
    </xf>
    <xf numFmtId="2" fontId="56" fillId="35" borderId="16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2" fontId="56" fillId="33" borderId="11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/>
    </xf>
    <xf numFmtId="0" fontId="4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3" xfId="0" applyFont="1" applyFill="1" applyBorder="1" applyAlignment="1">
      <alignment horizontal="right"/>
    </xf>
    <xf numFmtId="2" fontId="45" fillId="33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right" vertical="center"/>
    </xf>
    <xf numFmtId="2" fontId="45" fillId="33" borderId="16" xfId="0" applyNumberFormat="1" applyFont="1" applyFill="1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right" vertical="center"/>
    </xf>
    <xf numFmtId="167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164" fontId="56" fillId="33" borderId="16" xfId="0" applyNumberFormat="1" applyFont="1" applyFill="1" applyBorder="1" applyAlignment="1">
      <alignment/>
    </xf>
    <xf numFmtId="164" fontId="56" fillId="33" borderId="16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 horizontal="right" vertical="center"/>
    </xf>
    <xf numFmtId="0" fontId="56" fillId="33" borderId="19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6" fillId="33" borderId="17" xfId="0" applyFont="1" applyFill="1" applyBorder="1" applyAlignment="1">
      <alignment horizontal="right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6" fillId="33" borderId="16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2" fontId="13" fillId="35" borderId="10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left" vertical="center"/>
    </xf>
    <xf numFmtId="0" fontId="45" fillId="36" borderId="10" xfId="0" applyFont="1" applyFill="1" applyBorder="1" applyAlignment="1" applyProtection="1">
      <alignment/>
      <protection locked="0"/>
    </xf>
    <xf numFmtId="0" fontId="45" fillId="36" borderId="20" xfId="0" applyFont="1" applyFill="1" applyBorder="1" applyAlignment="1" applyProtection="1">
      <alignment/>
      <protection locked="0"/>
    </xf>
    <xf numFmtId="0" fontId="45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/>
    </xf>
    <xf numFmtId="166" fontId="52" fillId="2" borderId="10" xfId="0" applyNumberFormat="1" applyFont="1" applyFill="1" applyBorder="1" applyAlignment="1" applyProtection="1">
      <alignment horizontal="right"/>
      <protection locked="0"/>
    </xf>
    <xf numFmtId="164" fontId="7" fillId="2" borderId="10" xfId="0" applyNumberFormat="1" applyFont="1" applyFill="1" applyBorder="1" applyAlignment="1" applyProtection="1">
      <alignment horizontal="right"/>
      <protection locked="0"/>
    </xf>
    <xf numFmtId="165" fontId="52" fillId="2" borderId="10" xfId="0" applyNumberFormat="1" applyFont="1" applyFill="1" applyBorder="1" applyAlignment="1" applyProtection="1">
      <alignment/>
      <protection locked="0"/>
    </xf>
    <xf numFmtId="0" fontId="52" fillId="2" borderId="20" xfId="0" applyFont="1" applyFill="1" applyBorder="1" applyAlignment="1" applyProtection="1">
      <alignment/>
      <protection locked="0"/>
    </xf>
    <xf numFmtId="0" fontId="56" fillId="33" borderId="19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45" fillId="33" borderId="22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56" fillId="33" borderId="21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/>
    </xf>
    <xf numFmtId="0" fontId="56" fillId="33" borderId="13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right"/>
    </xf>
    <xf numFmtId="0" fontId="56" fillId="33" borderId="21" xfId="0" applyFont="1" applyFill="1" applyBorder="1" applyAlignment="1">
      <alignment horizontal="right"/>
    </xf>
    <xf numFmtId="0" fontId="56" fillId="33" borderId="16" xfId="0" applyFont="1" applyFill="1" applyBorder="1" applyAlignment="1">
      <alignment horizontal="right"/>
    </xf>
    <xf numFmtId="0" fontId="14" fillId="33" borderId="22" xfId="0" applyFont="1" applyFill="1" applyBorder="1" applyAlignment="1">
      <alignment horizontal="right"/>
    </xf>
    <xf numFmtId="0" fontId="14" fillId="33" borderId="15" xfId="0" applyFont="1" applyFill="1" applyBorder="1" applyAlignment="1">
      <alignment horizontal="right"/>
    </xf>
    <xf numFmtId="0" fontId="45" fillId="35" borderId="16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left"/>
    </xf>
    <xf numFmtId="0" fontId="53" fillId="2" borderId="20" xfId="0" applyFont="1" applyFill="1" applyBorder="1" applyAlignment="1" applyProtection="1">
      <alignment horizontal="center" vertical="top" wrapText="1"/>
      <protection locked="0"/>
    </xf>
    <xf numFmtId="0" fontId="53" fillId="2" borderId="24" xfId="0" applyFont="1" applyFill="1" applyBorder="1" applyAlignment="1" applyProtection="1">
      <alignment horizontal="center" vertical="top" wrapText="1"/>
      <protection locked="0"/>
    </xf>
    <xf numFmtId="2" fontId="52" fillId="2" borderId="20" xfId="0" applyNumberFormat="1" applyFont="1" applyFill="1" applyBorder="1" applyAlignment="1" applyProtection="1">
      <alignment horizontal="center" vertical="top" wrapText="1"/>
      <protection locked="0"/>
    </xf>
    <xf numFmtId="2" fontId="5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53" fillId="2" borderId="21" xfId="0" applyFont="1" applyFill="1" applyBorder="1" applyAlignment="1" applyProtection="1">
      <alignment horizontal="center" vertical="top" wrapText="1"/>
      <protection locked="0"/>
    </xf>
    <xf numFmtId="2" fontId="5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52" fillId="33" borderId="14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4" fillId="33" borderId="19" xfId="0" applyFont="1" applyFill="1" applyBorder="1" applyAlignment="1">
      <alignment horizontal="left"/>
    </xf>
    <xf numFmtId="0" fontId="54" fillId="33" borderId="18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right"/>
    </xf>
    <xf numFmtId="0" fontId="52" fillId="33" borderId="14" xfId="0" applyFont="1" applyFill="1" applyBorder="1" applyAlignment="1">
      <alignment horizontal="right"/>
    </xf>
    <xf numFmtId="0" fontId="55" fillId="33" borderId="17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left"/>
    </xf>
    <xf numFmtId="0" fontId="56" fillId="33" borderId="17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left"/>
    </xf>
    <xf numFmtId="0" fontId="56" fillId="33" borderId="18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left" wrapText="1"/>
    </xf>
    <xf numFmtId="0" fontId="45" fillId="33" borderId="17" xfId="0" applyFont="1" applyFill="1" applyBorder="1" applyAlignment="1">
      <alignment horizontal="left" wrapText="1"/>
    </xf>
    <xf numFmtId="0" fontId="45" fillId="33" borderId="18" xfId="0" applyFont="1" applyFill="1" applyBorder="1" applyAlignment="1">
      <alignment horizontal="left" wrapText="1"/>
    </xf>
    <xf numFmtId="0" fontId="52" fillId="33" borderId="12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/>
    </xf>
    <xf numFmtId="0" fontId="52" fillId="33" borderId="13" xfId="0" applyFont="1" applyFill="1" applyBorder="1" applyAlignment="1">
      <alignment horizontal="right"/>
    </xf>
    <xf numFmtId="0" fontId="56" fillId="33" borderId="12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13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left" vertical="center"/>
    </xf>
    <xf numFmtId="0" fontId="53" fillId="2" borderId="21" xfId="0" applyFont="1" applyFill="1" applyBorder="1" applyAlignment="1">
      <alignment horizontal="center" vertical="top" wrapText="1"/>
    </xf>
    <xf numFmtId="2" fontId="52" fillId="2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Standaard 3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C5" sqref="C5"/>
    </sheetView>
  </sheetViews>
  <sheetFormatPr defaultColWidth="9.00390625" defaultRowHeight="11.25"/>
  <cols>
    <col min="1" max="1" width="6.50390625" style="43" customWidth="1"/>
    <col min="2" max="14" width="10.625" style="43" customWidth="1"/>
    <col min="15" max="16384" width="9.00390625" style="43" customWidth="1"/>
  </cols>
  <sheetData>
    <row r="1" spans="1:5" ht="22.5" customHeight="1">
      <c r="A1" s="65" t="s">
        <v>50</v>
      </c>
      <c r="D1" s="44"/>
      <c r="E1" s="44"/>
    </row>
    <row r="2" ht="15" customHeight="1"/>
    <row r="3" spans="1:8" ht="15" customHeight="1">
      <c r="A3" s="44" t="s">
        <v>36</v>
      </c>
      <c r="C3" s="66" t="s">
        <v>46</v>
      </c>
      <c r="D3" s="67"/>
      <c r="E3" s="67"/>
      <c r="F3" s="66" t="s">
        <v>68</v>
      </c>
      <c r="G3" s="67"/>
      <c r="H3" s="67"/>
    </row>
    <row r="4" spans="3:15" ht="15" customHeight="1">
      <c r="C4" s="60" t="s">
        <v>73</v>
      </c>
      <c r="D4" s="60" t="s">
        <v>74</v>
      </c>
      <c r="E4" s="60" t="s">
        <v>75</v>
      </c>
      <c r="F4" s="101" t="s">
        <v>77</v>
      </c>
      <c r="G4" s="60" t="s">
        <v>76</v>
      </c>
      <c r="H4" s="101" t="s">
        <v>78</v>
      </c>
      <c r="J4" s="45"/>
      <c r="K4" s="45"/>
      <c r="L4" s="45"/>
      <c r="M4" s="45"/>
      <c r="N4" s="45"/>
      <c r="O4" s="45"/>
    </row>
    <row r="5" spans="2:15" ht="15" customHeight="1">
      <c r="B5" s="46" t="s">
        <v>39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J5" s="45"/>
      <c r="K5" s="45"/>
      <c r="L5" s="45"/>
      <c r="M5" s="45"/>
      <c r="N5" s="45"/>
      <c r="O5" s="45"/>
    </row>
    <row r="6" spans="2:8" ht="15" customHeight="1">
      <c r="B6" s="46" t="s">
        <v>40</v>
      </c>
      <c r="C6" s="77">
        <v>0</v>
      </c>
      <c r="D6" s="77">
        <v>0</v>
      </c>
      <c r="E6" s="77">
        <v>0</v>
      </c>
      <c r="F6" s="77">
        <v>0</v>
      </c>
      <c r="G6" s="78">
        <v>0</v>
      </c>
      <c r="H6" s="77">
        <v>0</v>
      </c>
    </row>
    <row r="7" spans="2:8" ht="15" customHeight="1">
      <c r="B7" s="46" t="s">
        <v>41</v>
      </c>
      <c r="C7" s="47">
        <f aca="true" t="shared" si="0" ref="C7:H7">C5-C6</f>
        <v>0</v>
      </c>
      <c r="D7" s="47">
        <f t="shared" si="0"/>
        <v>0</v>
      </c>
      <c r="E7" s="47">
        <f t="shared" si="0"/>
        <v>0</v>
      </c>
      <c r="F7" s="47">
        <f t="shared" si="0"/>
        <v>0</v>
      </c>
      <c r="G7" s="47">
        <f t="shared" si="0"/>
        <v>0</v>
      </c>
      <c r="H7" s="47">
        <f t="shared" si="0"/>
        <v>0</v>
      </c>
    </row>
    <row r="8" ht="15" customHeight="1">
      <c r="B8" s="46"/>
    </row>
    <row r="9" ht="15" customHeight="1">
      <c r="B9" s="46"/>
    </row>
    <row r="10" spans="2:12" ht="15" customHeight="1">
      <c r="B10" s="46"/>
      <c r="C10" s="81" t="s">
        <v>71</v>
      </c>
      <c r="F10" s="81" t="s">
        <v>69</v>
      </c>
      <c r="I10" s="81" t="s">
        <v>70</v>
      </c>
      <c r="L10" s="81" t="s">
        <v>72</v>
      </c>
    </row>
    <row r="11" spans="2:15" ht="15" customHeight="1">
      <c r="B11" s="46"/>
      <c r="C11" s="46" t="s">
        <v>30</v>
      </c>
      <c r="F11" s="46" t="s">
        <v>30</v>
      </c>
      <c r="I11" s="46" t="s">
        <v>30</v>
      </c>
      <c r="L11" s="46" t="s">
        <v>30</v>
      </c>
      <c r="N11" s="48"/>
      <c r="O11" s="48"/>
    </row>
    <row r="12" spans="2:15" ht="15" customHeight="1">
      <c r="B12" s="49" t="s">
        <v>42</v>
      </c>
      <c r="C12" s="50">
        <f>MIN(C7:E7)</f>
        <v>0</v>
      </c>
      <c r="D12" s="102" t="s">
        <v>31</v>
      </c>
      <c r="F12" s="50">
        <f>MIN(C7:F7)</f>
        <v>0</v>
      </c>
      <c r="G12" s="102" t="s">
        <v>31</v>
      </c>
      <c r="I12" s="50">
        <f>MIN(C7:G7)</f>
        <v>0</v>
      </c>
      <c r="J12" s="102" t="s">
        <v>31</v>
      </c>
      <c r="L12" s="50">
        <f>MIN(C7:H7)</f>
        <v>0</v>
      </c>
      <c r="M12" s="102" t="s">
        <v>31</v>
      </c>
      <c r="N12" s="48"/>
      <c r="O12" s="48"/>
    </row>
    <row r="13" spans="2:15" ht="15" customHeight="1">
      <c r="B13" s="49" t="s">
        <v>43</v>
      </c>
      <c r="C13" s="50">
        <f>MAX(C7:E7)</f>
        <v>0</v>
      </c>
      <c r="D13" s="103"/>
      <c r="F13" s="50">
        <f>MAX(C7:F7)</f>
        <v>0</v>
      </c>
      <c r="G13" s="103"/>
      <c r="I13" s="50">
        <f>MAX(C7:G7)</f>
        <v>0</v>
      </c>
      <c r="J13" s="103"/>
      <c r="L13" s="50">
        <f>MAX(C7:H7)</f>
        <v>0</v>
      </c>
      <c r="M13" s="103"/>
      <c r="N13" s="48"/>
      <c r="O13" s="48"/>
    </row>
    <row r="14" spans="2:13" ht="15" customHeight="1">
      <c r="B14" s="49" t="s">
        <v>44</v>
      </c>
      <c r="C14" s="51">
        <f>AVERAGE(C7:E7)</f>
        <v>0</v>
      </c>
      <c r="D14" s="104"/>
      <c r="F14" s="51">
        <f>AVERAGE(C7:F7)</f>
        <v>0</v>
      </c>
      <c r="G14" s="104"/>
      <c r="I14" s="51">
        <f>AVERAGE(C7:G7)</f>
        <v>0</v>
      </c>
      <c r="J14" s="104"/>
      <c r="L14" s="51">
        <f>AVERAGE(C7:H7)</f>
        <v>0</v>
      </c>
      <c r="M14" s="104"/>
    </row>
    <row r="15" spans="2:13" ht="15" customHeight="1">
      <c r="B15" s="52"/>
      <c r="C15" s="53"/>
      <c r="D15" s="54"/>
      <c r="E15" s="48"/>
      <c r="F15" s="53"/>
      <c r="G15" s="54"/>
      <c r="I15" s="53"/>
      <c r="J15" s="54"/>
      <c r="L15" s="53"/>
      <c r="M15" s="54"/>
    </row>
    <row r="16" spans="2:13" ht="15" customHeight="1">
      <c r="B16" s="100" t="s">
        <v>45</v>
      </c>
      <c r="C16" s="56" t="e">
        <f>((C13-C12)/C13)*100</f>
        <v>#DIV/0!</v>
      </c>
      <c r="D16" s="57" t="s">
        <v>32</v>
      </c>
      <c r="F16" s="56" t="e">
        <f>((F13-F12)/F13)*100</f>
        <v>#DIV/0!</v>
      </c>
      <c r="G16" s="57" t="s">
        <v>32</v>
      </c>
      <c r="I16" s="56" t="e">
        <f>((I13-I12)/I13)*100</f>
        <v>#DIV/0!</v>
      </c>
      <c r="J16" s="57" t="s">
        <v>32</v>
      </c>
      <c r="L16" s="56" t="e">
        <f>((L13-L12)/L13)*100</f>
        <v>#DIV/0!</v>
      </c>
      <c r="M16" s="57" t="s">
        <v>32</v>
      </c>
    </row>
    <row r="17" ht="15" customHeight="1">
      <c r="B17" s="46"/>
    </row>
    <row r="18" spans="1:3" ht="15" customHeight="1">
      <c r="A18" s="44" t="s">
        <v>37</v>
      </c>
      <c r="C18" s="68" t="s">
        <v>79</v>
      </c>
    </row>
    <row r="19" ht="15" customHeight="1">
      <c r="C19" s="68" t="s">
        <v>80</v>
      </c>
    </row>
    <row r="20" ht="15" customHeight="1">
      <c r="C20" s="68" t="s">
        <v>81</v>
      </c>
    </row>
    <row r="21" ht="15" customHeight="1">
      <c r="C21" s="68" t="s">
        <v>82</v>
      </c>
    </row>
    <row r="22" ht="15" customHeight="1"/>
    <row r="23" spans="3:9" ht="15" customHeight="1">
      <c r="C23" s="105" t="s">
        <v>34</v>
      </c>
      <c r="D23" s="106"/>
      <c r="E23" s="58">
        <f>C14</f>
        <v>0</v>
      </c>
      <c r="F23" s="39" t="s">
        <v>33</v>
      </c>
      <c r="G23" s="59">
        <f>(C13-C12)/2</f>
        <v>0</v>
      </c>
      <c r="H23" s="42" t="s">
        <v>31</v>
      </c>
      <c r="I23" s="72"/>
    </row>
    <row r="24" ht="15" customHeight="1"/>
    <row r="25" spans="1:9" ht="15" customHeight="1">
      <c r="A25" s="44" t="s">
        <v>38</v>
      </c>
      <c r="C25" s="73" t="s">
        <v>52</v>
      </c>
      <c r="D25" s="62"/>
      <c r="E25" s="69"/>
      <c r="F25" s="62"/>
      <c r="G25" s="62"/>
      <c r="H25" s="70"/>
      <c r="I25" s="71"/>
    </row>
    <row r="26" spans="3:9" ht="15" customHeight="1">
      <c r="C26" s="108" t="s">
        <v>53</v>
      </c>
      <c r="D26" s="109"/>
      <c r="E26" s="78">
        <v>0</v>
      </c>
      <c r="F26" s="72" t="s">
        <v>18</v>
      </c>
      <c r="G26" s="40"/>
      <c r="H26" s="72"/>
      <c r="I26" s="40"/>
    </row>
    <row r="27" spans="3:11" ht="15" customHeight="1">
      <c r="C27" s="106" t="s">
        <v>25</v>
      </c>
      <c r="D27" s="107"/>
      <c r="E27" s="75" t="e">
        <f>0.1*150.09*E23/E26/2</f>
        <v>#DIV/0!</v>
      </c>
      <c r="F27" s="39" t="s">
        <v>33</v>
      </c>
      <c r="G27" s="41" t="e">
        <f>ROUNDUP((0.1*150.09*G23/E26/2),2)</f>
        <v>#DIV/0!</v>
      </c>
      <c r="I27" s="40"/>
      <c r="J27" s="48"/>
      <c r="K27" s="40"/>
    </row>
    <row r="28" ht="15" customHeight="1">
      <c r="E28" s="74" t="s">
        <v>54</v>
      </c>
    </row>
    <row r="29" ht="15" customHeight="1">
      <c r="E29" s="48"/>
    </row>
    <row r="30" ht="15" customHeight="1">
      <c r="A30" s="80"/>
    </row>
    <row r="31" spans="1:8" ht="15" customHeight="1">
      <c r="A31" s="79"/>
      <c r="B31" s="86" t="s">
        <v>66</v>
      </c>
      <c r="C31" s="92"/>
      <c r="D31" s="92"/>
      <c r="E31" s="92"/>
      <c r="F31" s="92"/>
      <c r="G31" s="92"/>
      <c r="H31" s="93"/>
    </row>
    <row r="32" spans="1:8" ht="15" customHeight="1">
      <c r="A32" s="79"/>
      <c r="B32" s="87" t="s">
        <v>58</v>
      </c>
      <c r="C32" s="48"/>
      <c r="D32" s="48"/>
      <c r="E32" s="48"/>
      <c r="F32" s="48"/>
      <c r="G32" s="48"/>
      <c r="H32" s="94"/>
    </row>
    <row r="33" spans="1:8" ht="15" customHeight="1">
      <c r="A33" s="79"/>
      <c r="B33" s="87" t="s">
        <v>59</v>
      </c>
      <c r="C33" s="48"/>
      <c r="D33" s="48"/>
      <c r="E33" s="48"/>
      <c r="F33" s="48"/>
      <c r="G33" s="48"/>
      <c r="H33" s="94"/>
    </row>
    <row r="34" spans="1:8" ht="15" customHeight="1">
      <c r="A34" s="79"/>
      <c r="B34" s="87" t="s">
        <v>60</v>
      </c>
      <c r="C34" s="48"/>
      <c r="D34" s="48"/>
      <c r="E34" s="48"/>
      <c r="F34" s="48"/>
      <c r="G34" s="48"/>
      <c r="H34" s="94"/>
    </row>
    <row r="35" spans="2:8" ht="15" customHeight="1">
      <c r="B35" s="87" t="s">
        <v>61</v>
      </c>
      <c r="C35" s="48"/>
      <c r="D35" s="48"/>
      <c r="E35" s="48"/>
      <c r="F35" s="48"/>
      <c r="G35" s="48"/>
      <c r="H35" s="94"/>
    </row>
    <row r="36" spans="1:8" ht="15" customHeight="1">
      <c r="A36" s="81"/>
      <c r="B36" s="89"/>
      <c r="C36" s="48"/>
      <c r="D36" s="48"/>
      <c r="E36" s="48"/>
      <c r="F36" s="48"/>
      <c r="G36" s="48"/>
      <c r="H36" s="94"/>
    </row>
    <row r="37" spans="1:8" ht="15" customHeight="1">
      <c r="A37" s="79"/>
      <c r="B37" s="90" t="s">
        <v>62</v>
      </c>
      <c r="C37" s="48"/>
      <c r="D37" s="48"/>
      <c r="E37" s="48"/>
      <c r="F37" s="48"/>
      <c r="G37" s="48"/>
      <c r="H37" s="94"/>
    </row>
    <row r="38" spans="2:8" ht="15">
      <c r="B38" s="91" t="s">
        <v>63</v>
      </c>
      <c r="C38" s="95"/>
      <c r="D38" s="95"/>
      <c r="E38" s="95"/>
      <c r="F38" s="95"/>
      <c r="G38" s="95"/>
      <c r="H38" s="96"/>
    </row>
  </sheetData>
  <sheetProtection sheet="1" objects="1" scenarios="1" selectLockedCells="1"/>
  <mergeCells count="7">
    <mergeCell ref="J12:J14"/>
    <mergeCell ref="M12:M14"/>
    <mergeCell ref="D12:D14"/>
    <mergeCell ref="C23:D23"/>
    <mergeCell ref="C27:D27"/>
    <mergeCell ref="C26:D26"/>
    <mergeCell ref="G12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5" sqref="B5:B6"/>
    </sheetView>
  </sheetViews>
  <sheetFormatPr defaultColWidth="8.75390625" defaultRowHeight="11.25"/>
  <cols>
    <col min="1" max="1" width="4.00390625" style="1" customWidth="1"/>
    <col min="2" max="2" width="15.625" style="1" customWidth="1"/>
    <col min="3" max="3" width="10.25390625" style="1" customWidth="1"/>
    <col min="4" max="7" width="11.00390625" style="1" customWidth="1"/>
    <col min="8" max="8" width="6.00390625" style="1" customWidth="1"/>
    <col min="9" max="9" width="8.75390625" style="1" customWidth="1"/>
    <col min="10" max="10" width="10.875" style="1" customWidth="1"/>
    <col min="11" max="16384" width="8.75390625" style="1" customWidth="1"/>
  </cols>
  <sheetData>
    <row r="1" ht="21">
      <c r="A1" s="65" t="s">
        <v>57</v>
      </c>
    </row>
    <row r="3" spans="2:15" ht="75" customHeight="1">
      <c r="B3" s="137" t="s">
        <v>8</v>
      </c>
      <c r="C3" s="138"/>
      <c r="D3" s="134" t="s">
        <v>6</v>
      </c>
      <c r="E3" s="135"/>
      <c r="F3" s="135"/>
      <c r="G3" s="136"/>
      <c r="I3" s="139" t="s">
        <v>20</v>
      </c>
      <c r="J3" s="140"/>
      <c r="K3" s="140"/>
      <c r="L3" s="140"/>
      <c r="M3" s="140"/>
      <c r="N3" s="140"/>
      <c r="O3" s="141"/>
    </row>
    <row r="4" spans="2:15" ht="27.75">
      <c r="B4" s="2" t="s">
        <v>4</v>
      </c>
      <c r="C4" s="2" t="s">
        <v>5</v>
      </c>
      <c r="D4" s="4" t="s">
        <v>0</v>
      </c>
      <c r="E4" s="3" t="s">
        <v>1</v>
      </c>
      <c r="F4" s="4" t="s">
        <v>2</v>
      </c>
      <c r="G4" s="24" t="s">
        <v>3</v>
      </c>
      <c r="H4" s="29" t="s">
        <v>21</v>
      </c>
      <c r="I4" s="9"/>
      <c r="J4" s="8"/>
      <c r="K4" s="8"/>
      <c r="L4" s="8"/>
      <c r="M4" s="8"/>
      <c r="N4" s="8"/>
      <c r="O4" s="10"/>
    </row>
    <row r="5" spans="2:15" ht="12.75">
      <c r="B5" s="116">
        <v>0</v>
      </c>
      <c r="C5" s="117">
        <v>1</v>
      </c>
      <c r="D5" s="15"/>
      <c r="E5" s="5"/>
      <c r="F5" s="5"/>
      <c r="G5" s="25"/>
      <c r="I5" s="142" t="s">
        <v>23</v>
      </c>
      <c r="J5" s="143"/>
      <c r="K5" s="82">
        <v>0</v>
      </c>
      <c r="L5" s="8" t="s">
        <v>16</v>
      </c>
      <c r="M5" s="8"/>
      <c r="N5" s="8"/>
      <c r="O5" s="10"/>
    </row>
    <row r="6" spans="2:15" ht="12.75">
      <c r="B6" s="116"/>
      <c r="C6" s="117"/>
      <c r="D6" s="7">
        <f>((B7-B5)/2)+B5</f>
        <v>0</v>
      </c>
      <c r="E6" s="6">
        <f>C7-C5</f>
        <v>0</v>
      </c>
      <c r="F6" s="5"/>
      <c r="G6" s="25"/>
      <c r="I6" s="126" t="s">
        <v>24</v>
      </c>
      <c r="J6" s="127"/>
      <c r="K6" s="83">
        <v>0</v>
      </c>
      <c r="L6" s="12" t="s">
        <v>15</v>
      </c>
      <c r="M6" s="12"/>
      <c r="N6" s="12"/>
      <c r="O6" s="13"/>
    </row>
    <row r="7" spans="2:15" ht="12.75">
      <c r="B7" s="116">
        <v>0</v>
      </c>
      <c r="C7" s="117">
        <v>1</v>
      </c>
      <c r="D7" s="7"/>
      <c r="E7" s="6"/>
      <c r="F7" s="7">
        <f>((D8-D6)/2)+D6</f>
        <v>0</v>
      </c>
      <c r="G7" s="25">
        <f>E8-E6</f>
        <v>0</v>
      </c>
      <c r="I7" s="8"/>
      <c r="J7" s="8"/>
      <c r="K7" s="128" t="s">
        <v>17</v>
      </c>
      <c r="L7" s="8"/>
      <c r="M7" s="8"/>
      <c r="N7" s="8"/>
      <c r="O7" s="8"/>
    </row>
    <row r="8" spans="2:11" ht="12.75" customHeight="1">
      <c r="B8" s="116"/>
      <c r="C8" s="117"/>
      <c r="D8" s="7">
        <f>((B9-B7)/2)+B7</f>
        <v>0</v>
      </c>
      <c r="E8" s="6">
        <f>C9-C7</f>
        <v>0</v>
      </c>
      <c r="F8" s="7"/>
      <c r="G8" s="25"/>
      <c r="K8" s="129"/>
    </row>
    <row r="9" spans="2:15" ht="15" customHeight="1">
      <c r="B9" s="112">
        <v>0</v>
      </c>
      <c r="C9" s="114">
        <v>1</v>
      </c>
      <c r="D9" s="7"/>
      <c r="E9" s="6"/>
      <c r="F9" s="7">
        <f>((D10-D8)/2)+D8</f>
        <v>0</v>
      </c>
      <c r="G9" s="25">
        <f>E10-E8</f>
        <v>0</v>
      </c>
      <c r="I9" s="130" t="s">
        <v>9</v>
      </c>
      <c r="J9" s="131"/>
      <c r="K9" s="131"/>
      <c r="L9" s="131"/>
      <c r="M9" s="131"/>
      <c r="N9" s="131"/>
      <c r="O9" s="133"/>
    </row>
    <row r="10" spans="2:15" ht="12.75" customHeight="1">
      <c r="B10" s="113"/>
      <c r="C10" s="115"/>
      <c r="D10" s="7">
        <f>((B11-B9)/2)+B9</f>
        <v>0</v>
      </c>
      <c r="E10" s="6">
        <f>C11-C9</f>
        <v>0</v>
      </c>
      <c r="F10" s="7"/>
      <c r="G10" s="25"/>
      <c r="I10" s="145" t="s">
        <v>10</v>
      </c>
      <c r="J10" s="146"/>
      <c r="K10" s="146"/>
      <c r="L10" s="146"/>
      <c r="M10" s="146"/>
      <c r="N10" s="146"/>
      <c r="O10" s="147"/>
    </row>
    <row r="11" spans="2:15" ht="12.75">
      <c r="B11" s="112">
        <v>0</v>
      </c>
      <c r="C11" s="114">
        <v>1</v>
      </c>
      <c r="D11" s="7"/>
      <c r="E11" s="6"/>
      <c r="F11" s="7">
        <f>((D12-D10)/2)+D10</f>
        <v>0</v>
      </c>
      <c r="G11" s="25">
        <f>E12-E10</f>
        <v>0</v>
      </c>
      <c r="I11" s="20"/>
      <c r="J11" s="17"/>
      <c r="K11" s="17"/>
      <c r="L11" s="17"/>
      <c r="M11" s="17"/>
      <c r="N11" s="17"/>
      <c r="O11" s="21"/>
    </row>
    <row r="12" spans="2:15" ht="15">
      <c r="B12" s="113"/>
      <c r="C12" s="115"/>
      <c r="D12" s="7">
        <f>((B13-B11)/2)+B11</f>
        <v>0</v>
      </c>
      <c r="E12" s="6">
        <f>C13-C11</f>
        <v>0</v>
      </c>
      <c r="F12" s="7"/>
      <c r="G12" s="25"/>
      <c r="I12" s="145" t="s">
        <v>11</v>
      </c>
      <c r="J12" s="146"/>
      <c r="K12" s="146"/>
      <c r="L12" s="146"/>
      <c r="M12" s="146"/>
      <c r="N12" s="146"/>
      <c r="O12" s="147"/>
    </row>
    <row r="13" spans="2:15" ht="15">
      <c r="B13" s="112">
        <v>0</v>
      </c>
      <c r="C13" s="114">
        <v>1</v>
      </c>
      <c r="D13" s="7"/>
      <c r="E13" s="6"/>
      <c r="F13" s="7">
        <f>((D14-D12)/2)+D12</f>
        <v>0</v>
      </c>
      <c r="G13" s="25">
        <f>E14-E12</f>
        <v>0</v>
      </c>
      <c r="I13" s="145" t="s">
        <v>12</v>
      </c>
      <c r="J13" s="146"/>
      <c r="K13" s="146"/>
      <c r="L13" s="146"/>
      <c r="M13" s="146"/>
      <c r="N13" s="146"/>
      <c r="O13" s="147"/>
    </row>
    <row r="14" spans="2:15" ht="12.75">
      <c r="B14" s="113"/>
      <c r="C14" s="115"/>
      <c r="D14" s="7">
        <f>((B15-B13)/2)+B13</f>
        <v>0</v>
      </c>
      <c r="E14" s="6">
        <f>C15-C13</f>
        <v>0</v>
      </c>
      <c r="F14" s="7"/>
      <c r="G14" s="25"/>
      <c r="I14" s="9"/>
      <c r="J14" s="8"/>
      <c r="K14" s="8"/>
      <c r="L14" s="8"/>
      <c r="M14" s="8"/>
      <c r="N14" s="8"/>
      <c r="O14" s="10"/>
    </row>
    <row r="15" spans="2:15" ht="12.75">
      <c r="B15" s="112">
        <v>0</v>
      </c>
      <c r="C15" s="114">
        <v>1</v>
      </c>
      <c r="D15" s="7"/>
      <c r="E15" s="6"/>
      <c r="F15" s="7">
        <f>((D16-D14)/2)+D14</f>
        <v>0</v>
      </c>
      <c r="G15" s="25">
        <f>E16-E14</f>
        <v>0</v>
      </c>
      <c r="I15" s="142" t="s">
        <v>23</v>
      </c>
      <c r="J15" s="144"/>
      <c r="K15" s="84">
        <v>0</v>
      </c>
      <c r="L15" s="8" t="s">
        <v>13</v>
      </c>
      <c r="M15" s="8"/>
      <c r="N15" s="8"/>
      <c r="O15" s="10"/>
    </row>
    <row r="16" spans="2:15" ht="12.75">
      <c r="B16" s="113"/>
      <c r="C16" s="115"/>
      <c r="D16" s="7">
        <f>((B17-B15)/2)+B15</f>
        <v>0</v>
      </c>
      <c r="E16" s="6">
        <f>C17-C15</f>
        <v>0</v>
      </c>
      <c r="F16" s="7"/>
      <c r="G16" s="25"/>
      <c r="I16" s="126" t="s">
        <v>24</v>
      </c>
      <c r="J16" s="127"/>
      <c r="K16" s="83">
        <v>0</v>
      </c>
      <c r="L16" s="12" t="s">
        <v>14</v>
      </c>
      <c r="M16" s="12"/>
      <c r="N16" s="12"/>
      <c r="O16" s="13"/>
    </row>
    <row r="17" spans="2:11" ht="12.75">
      <c r="B17" s="112">
        <v>0</v>
      </c>
      <c r="C17" s="114">
        <v>1</v>
      </c>
      <c r="D17" s="16"/>
      <c r="E17" s="6"/>
      <c r="F17" s="7">
        <f>((D18-D16)/2)+D16</f>
        <v>0</v>
      </c>
      <c r="G17" s="25">
        <f>E18-E16</f>
        <v>0</v>
      </c>
      <c r="K17" s="128" t="s">
        <v>17</v>
      </c>
    </row>
    <row r="18" spans="2:11" ht="12.75">
      <c r="B18" s="113"/>
      <c r="C18" s="115"/>
      <c r="D18" s="7">
        <f>((B19-B17)/2)+B17</f>
        <v>0</v>
      </c>
      <c r="E18" s="6">
        <f>C19-C17</f>
        <v>0</v>
      </c>
      <c r="F18" s="5"/>
      <c r="G18" s="25"/>
      <c r="K18" s="129"/>
    </row>
    <row r="19" spans="2:15" ht="12.75">
      <c r="B19" s="112">
        <v>0</v>
      </c>
      <c r="C19" s="114">
        <v>1</v>
      </c>
      <c r="D19" s="5"/>
      <c r="E19" s="6"/>
      <c r="F19" s="7">
        <f>((D20-D18)/2)+D18</f>
        <v>0</v>
      </c>
      <c r="G19" s="25">
        <f>E20-E18</f>
        <v>0</v>
      </c>
      <c r="I19" s="124" t="s">
        <v>7</v>
      </c>
      <c r="J19" s="125"/>
      <c r="K19" s="28" t="e">
        <f>K6+(K5/(K5-K15))*(K16-K6)</f>
        <v>#DIV/0!</v>
      </c>
      <c r="L19" s="27" t="s">
        <v>18</v>
      </c>
      <c r="M19" s="18"/>
      <c r="N19" s="18"/>
      <c r="O19" s="19"/>
    </row>
    <row r="20" spans="2:15" ht="12.75">
      <c r="B20" s="113"/>
      <c r="C20" s="115"/>
      <c r="D20" s="7">
        <f>((B21-B19)/2)+B19</f>
        <v>0</v>
      </c>
      <c r="E20" s="6">
        <f>C21-C19</f>
        <v>0</v>
      </c>
      <c r="F20" s="7"/>
      <c r="G20" s="25"/>
      <c r="I20" s="9"/>
      <c r="J20" s="8"/>
      <c r="K20" s="8"/>
      <c r="L20" s="8"/>
      <c r="M20" s="8"/>
      <c r="N20" s="8"/>
      <c r="O20" s="10"/>
    </row>
    <row r="21" spans="2:15" ht="12.75" customHeight="1">
      <c r="B21" s="112">
        <v>0</v>
      </c>
      <c r="C21" s="114">
        <v>1</v>
      </c>
      <c r="D21" s="7"/>
      <c r="E21" s="6"/>
      <c r="F21" s="7">
        <f>((D22-D20)/2)+D20</f>
        <v>0</v>
      </c>
      <c r="G21" s="25">
        <f>E22-E20</f>
        <v>0</v>
      </c>
      <c r="I21" s="121" t="s">
        <v>26</v>
      </c>
      <c r="J21" s="122"/>
      <c r="K21" s="122"/>
      <c r="L21" s="122"/>
      <c r="M21" s="122"/>
      <c r="N21" s="122"/>
      <c r="O21" s="123"/>
    </row>
    <row r="22" spans="2:11" ht="12.75" customHeight="1">
      <c r="B22" s="113"/>
      <c r="C22" s="115"/>
      <c r="D22" s="7">
        <f>((B23-B21)/2)+B21</f>
        <v>0</v>
      </c>
      <c r="E22" s="6">
        <f>C23-C21</f>
        <v>0</v>
      </c>
      <c r="F22" s="5"/>
      <c r="G22" s="25"/>
      <c r="K22" s="128" t="s">
        <v>17</v>
      </c>
    </row>
    <row r="23" spans="2:11" ht="12.75" customHeight="1">
      <c r="B23" s="116">
        <v>0</v>
      </c>
      <c r="C23" s="117">
        <v>1</v>
      </c>
      <c r="D23" s="5"/>
      <c r="E23" s="6"/>
      <c r="F23" s="7">
        <f>((D24-D22)/2)+D22</f>
        <v>0</v>
      </c>
      <c r="G23" s="25">
        <f>E24-E22</f>
        <v>0</v>
      </c>
      <c r="K23" s="129"/>
    </row>
    <row r="24" spans="2:15" ht="15">
      <c r="B24" s="116"/>
      <c r="C24" s="117"/>
      <c r="D24" s="7">
        <f>((B25-B23)/2)+B23</f>
        <v>0</v>
      </c>
      <c r="E24" s="6">
        <f>C25-C23</f>
        <v>0</v>
      </c>
      <c r="F24" s="7"/>
      <c r="G24" s="25"/>
      <c r="I24" s="130" t="s">
        <v>35</v>
      </c>
      <c r="J24" s="131"/>
      <c r="K24" s="132"/>
      <c r="L24" s="131"/>
      <c r="M24" s="131"/>
      <c r="N24" s="131"/>
      <c r="O24" s="133"/>
    </row>
    <row r="25" spans="2:15" ht="12.75">
      <c r="B25" s="116">
        <v>0</v>
      </c>
      <c r="C25" s="117">
        <v>1</v>
      </c>
      <c r="D25" s="5"/>
      <c r="E25" s="6"/>
      <c r="F25" s="7"/>
      <c r="G25" s="25"/>
      <c r="I25" s="35" t="s">
        <v>28</v>
      </c>
      <c r="J25" s="10"/>
      <c r="K25" s="85">
        <v>0</v>
      </c>
      <c r="L25" s="118" t="s">
        <v>18</v>
      </c>
      <c r="M25" s="119"/>
      <c r="N25" s="119"/>
      <c r="O25" s="120"/>
    </row>
    <row r="26" spans="2:15" ht="15">
      <c r="B26" s="116"/>
      <c r="C26" s="117"/>
      <c r="D26" s="7"/>
      <c r="E26" s="6"/>
      <c r="F26" s="7"/>
      <c r="G26" s="25"/>
      <c r="I26" s="31" t="s">
        <v>25</v>
      </c>
      <c r="J26" s="32"/>
      <c r="K26" s="33" t="e">
        <f>0.1*150.09*K19/K25/2</f>
        <v>#DIV/0!</v>
      </c>
      <c r="L26" s="110" t="s">
        <v>22</v>
      </c>
      <c r="M26" s="110"/>
      <c r="N26" s="110"/>
      <c r="O26" s="111"/>
    </row>
    <row r="27" s="8" customFormat="1" ht="15" customHeight="1">
      <c r="G27" s="14"/>
    </row>
    <row r="28" spans="2:9" s="8" customFormat="1" ht="15" customHeight="1">
      <c r="B28" s="1"/>
      <c r="C28" s="1"/>
      <c r="G28" s="14"/>
      <c r="I28" s="34"/>
    </row>
    <row r="29" spans="2:8" s="8" customFormat="1" ht="15" customHeight="1">
      <c r="B29" s="86" t="s">
        <v>66</v>
      </c>
      <c r="C29" s="18"/>
      <c r="D29" s="18"/>
      <c r="E29" s="18"/>
      <c r="F29" s="18"/>
      <c r="G29" s="19"/>
      <c r="H29" s="14"/>
    </row>
    <row r="30" spans="2:7" ht="15">
      <c r="B30" s="87" t="s">
        <v>58</v>
      </c>
      <c r="C30" s="8"/>
      <c r="D30" s="8"/>
      <c r="E30" s="8"/>
      <c r="F30" s="8"/>
      <c r="G30" s="10"/>
    </row>
    <row r="31" spans="2:7" ht="15">
      <c r="B31" s="87" t="s">
        <v>59</v>
      </c>
      <c r="C31" s="88"/>
      <c r="D31" s="8"/>
      <c r="E31" s="8"/>
      <c r="F31" s="8"/>
      <c r="G31" s="10"/>
    </row>
    <row r="32" spans="2:7" ht="15">
      <c r="B32" s="87" t="s">
        <v>60</v>
      </c>
      <c r="C32" s="8"/>
      <c r="D32" s="8"/>
      <c r="E32" s="8"/>
      <c r="F32" s="8"/>
      <c r="G32" s="10"/>
    </row>
    <row r="33" spans="2:7" ht="12.75" customHeight="1">
      <c r="B33" s="87" t="s">
        <v>61</v>
      </c>
      <c r="C33" s="8"/>
      <c r="D33" s="8"/>
      <c r="E33" s="8"/>
      <c r="F33" s="8"/>
      <c r="G33" s="10"/>
    </row>
    <row r="34" spans="2:7" ht="15">
      <c r="B34" s="89"/>
      <c r="C34" s="8"/>
      <c r="D34" s="8"/>
      <c r="E34" s="8"/>
      <c r="F34" s="8"/>
      <c r="G34" s="10"/>
    </row>
    <row r="35" spans="2:15" ht="15">
      <c r="B35" s="90" t="s">
        <v>65</v>
      </c>
      <c r="C35" s="8"/>
      <c r="D35" s="8"/>
      <c r="E35" s="8"/>
      <c r="F35" s="8"/>
      <c r="G35" s="10"/>
      <c r="I35" s="11"/>
      <c r="J35" s="11"/>
      <c r="K35" s="11"/>
      <c r="L35" s="11"/>
      <c r="M35" s="11"/>
      <c r="N35" s="11"/>
      <c r="O35" s="11"/>
    </row>
    <row r="36" spans="2:15" ht="15">
      <c r="B36" s="91" t="s">
        <v>64</v>
      </c>
      <c r="C36" s="12"/>
      <c r="D36" s="12"/>
      <c r="E36" s="12"/>
      <c r="F36" s="12"/>
      <c r="G36" s="13"/>
      <c r="I36" s="11"/>
      <c r="J36" s="11"/>
      <c r="K36" s="11"/>
      <c r="L36" s="11"/>
      <c r="M36" s="11"/>
      <c r="N36" s="11"/>
      <c r="O36" s="11"/>
    </row>
    <row r="37" spans="9:15" ht="12.75">
      <c r="I37" s="11"/>
      <c r="J37" s="11"/>
      <c r="K37" s="11"/>
      <c r="L37" s="11"/>
      <c r="M37" s="11"/>
      <c r="N37" s="11"/>
      <c r="O37" s="11"/>
    </row>
    <row r="38" spans="9:15" ht="12.75">
      <c r="I38" s="11"/>
      <c r="J38" s="11"/>
      <c r="K38" s="11"/>
      <c r="L38" s="11"/>
      <c r="M38" s="11"/>
      <c r="N38" s="11"/>
      <c r="O38" s="11"/>
    </row>
    <row r="39" spans="9:15" ht="12.75">
      <c r="I39" s="8"/>
      <c r="J39" s="8"/>
      <c r="K39" s="8"/>
      <c r="L39" s="11"/>
      <c r="M39" s="8"/>
      <c r="N39" s="8"/>
      <c r="O39" s="8"/>
    </row>
    <row r="40" spans="9:15" ht="12.75">
      <c r="I40" s="8"/>
      <c r="J40" s="8"/>
      <c r="K40" s="8"/>
      <c r="L40" s="8"/>
      <c r="M40" s="8"/>
      <c r="N40" s="8"/>
      <c r="O40" s="8"/>
    </row>
    <row r="42" ht="12.75" customHeight="1">
      <c r="P42" s="8"/>
    </row>
    <row r="43" spans="9:16" ht="12.75">
      <c r="I43" s="8"/>
      <c r="J43" s="8"/>
      <c r="K43" s="8"/>
      <c r="L43" s="8"/>
      <c r="M43" s="8"/>
      <c r="N43" s="8"/>
      <c r="O43" s="8"/>
      <c r="P43" s="8"/>
    </row>
    <row r="44" spans="9:16" ht="12.75">
      <c r="I44" s="8"/>
      <c r="J44" s="8"/>
      <c r="K44" s="8"/>
      <c r="L44" s="8"/>
      <c r="M44" s="8"/>
      <c r="N44" s="8"/>
      <c r="O44" s="8"/>
      <c r="P44" s="8"/>
    </row>
    <row r="45" spans="9:16" ht="12.75">
      <c r="I45" s="8"/>
      <c r="J45" s="8"/>
      <c r="K45" s="8"/>
      <c r="L45" s="8"/>
      <c r="M45" s="8"/>
      <c r="N45" s="8"/>
      <c r="O45" s="8"/>
      <c r="P45" s="8"/>
    </row>
    <row r="46" spans="9:16" ht="12.75">
      <c r="I46" s="8"/>
      <c r="J46" s="8"/>
      <c r="K46" s="8"/>
      <c r="L46" s="8"/>
      <c r="M46" s="8"/>
      <c r="N46" s="8"/>
      <c r="O46" s="8"/>
      <c r="P46" s="8"/>
    </row>
    <row r="47" spans="9:16" ht="12.75">
      <c r="I47" s="8"/>
      <c r="J47" s="8"/>
      <c r="K47" s="8"/>
      <c r="L47" s="8"/>
      <c r="M47" s="8"/>
      <c r="N47" s="8"/>
      <c r="O47" s="8"/>
      <c r="P47" s="8"/>
    </row>
  </sheetData>
  <sheetProtection sheet="1" objects="1" scenarios="1" selectLockedCells="1"/>
  <mergeCells count="41">
    <mergeCell ref="I3:O3"/>
    <mergeCell ref="I5:J5"/>
    <mergeCell ref="I6:J6"/>
    <mergeCell ref="I9:O9"/>
    <mergeCell ref="I15:J15"/>
    <mergeCell ref="K7:K8"/>
    <mergeCell ref="I10:O10"/>
    <mergeCell ref="I12:O12"/>
    <mergeCell ref="I13:O13"/>
    <mergeCell ref="D3:G3"/>
    <mergeCell ref="B25:B26"/>
    <mergeCell ref="C25:C26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B3:C3"/>
    <mergeCell ref="C17:C18"/>
    <mergeCell ref="L26:O26"/>
    <mergeCell ref="B11:B12"/>
    <mergeCell ref="C11:C12"/>
    <mergeCell ref="B5:B6"/>
    <mergeCell ref="C5:C6"/>
    <mergeCell ref="B7:B8"/>
    <mergeCell ref="C7:C8"/>
    <mergeCell ref="B9:B10"/>
    <mergeCell ref="C9:C10"/>
    <mergeCell ref="L25:O25"/>
    <mergeCell ref="I21:O21"/>
    <mergeCell ref="I19:J19"/>
    <mergeCell ref="I16:J16"/>
    <mergeCell ref="K17:K18"/>
    <mergeCell ref="I24:O24"/>
    <mergeCell ref="K22:K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6.50390625" style="43" customWidth="1"/>
    <col min="2" max="14" width="10.625" style="43" customWidth="1"/>
    <col min="15" max="16384" width="9.00390625" style="43" customWidth="1"/>
  </cols>
  <sheetData>
    <row r="1" spans="1:5" ht="22.5" customHeight="1">
      <c r="A1" s="65" t="s">
        <v>50</v>
      </c>
      <c r="D1" s="44"/>
      <c r="E1" s="44"/>
    </row>
    <row r="2" ht="15" customHeight="1"/>
    <row r="3" spans="1:8" ht="15" customHeight="1">
      <c r="A3" s="44" t="s">
        <v>36</v>
      </c>
      <c r="C3" s="66" t="s">
        <v>46</v>
      </c>
      <c r="D3" s="67"/>
      <c r="E3" s="67"/>
      <c r="F3" s="66" t="s">
        <v>51</v>
      </c>
      <c r="G3" s="67"/>
      <c r="H3" s="67"/>
    </row>
    <row r="4" spans="3:8" ht="15" customHeight="1">
      <c r="C4" s="61"/>
      <c r="D4" s="62"/>
      <c r="E4" s="64" t="s">
        <v>29</v>
      </c>
      <c r="F4" s="62"/>
      <c r="G4" s="62"/>
      <c r="H4" s="63"/>
    </row>
    <row r="5" spans="3:15" ht="15" customHeight="1"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J5" s="45"/>
      <c r="K5" s="45"/>
      <c r="L5" s="45"/>
      <c r="M5" s="45"/>
      <c r="N5" s="45"/>
      <c r="O5" s="45"/>
    </row>
    <row r="6" spans="2:15" ht="15" customHeight="1">
      <c r="B6" s="46" t="s">
        <v>39</v>
      </c>
      <c r="C6" s="77">
        <v>12.17</v>
      </c>
      <c r="D6" s="77">
        <v>23.32</v>
      </c>
      <c r="E6" s="77">
        <v>34.39</v>
      </c>
      <c r="F6" s="77">
        <v>45.48</v>
      </c>
      <c r="G6" s="77">
        <v>56.65</v>
      </c>
      <c r="H6" s="77">
        <v>67.67</v>
      </c>
      <c r="J6" s="45"/>
      <c r="K6" s="45"/>
      <c r="L6" s="45"/>
      <c r="M6" s="45"/>
      <c r="N6" s="45"/>
      <c r="O6" s="45"/>
    </row>
    <row r="7" spans="2:8" ht="15" customHeight="1">
      <c r="B7" s="46" t="s">
        <v>40</v>
      </c>
      <c r="C7" s="77">
        <v>1.04</v>
      </c>
      <c r="D7" s="77">
        <v>12.17</v>
      </c>
      <c r="E7" s="77">
        <v>23.32</v>
      </c>
      <c r="F7" s="77">
        <v>34.39</v>
      </c>
      <c r="G7" s="78">
        <v>45.48</v>
      </c>
      <c r="H7" s="77">
        <v>56.65</v>
      </c>
    </row>
    <row r="8" spans="2:8" ht="15" customHeight="1">
      <c r="B8" s="46" t="s">
        <v>41</v>
      </c>
      <c r="C8" s="47">
        <f aca="true" t="shared" si="0" ref="C8:H8">C6-C7</f>
        <v>11.129999999999999</v>
      </c>
      <c r="D8" s="47">
        <f t="shared" si="0"/>
        <v>11.15</v>
      </c>
      <c r="E8" s="47">
        <f t="shared" si="0"/>
        <v>11.07</v>
      </c>
      <c r="F8" s="47">
        <f t="shared" si="0"/>
        <v>11.089999999999996</v>
      </c>
      <c r="G8" s="47">
        <f t="shared" si="0"/>
        <v>11.170000000000002</v>
      </c>
      <c r="H8" s="47">
        <f t="shared" si="0"/>
        <v>11.020000000000003</v>
      </c>
    </row>
    <row r="9" ht="15" customHeight="1">
      <c r="B9" s="46"/>
    </row>
    <row r="10" spans="2:15" ht="15" customHeight="1">
      <c r="B10" s="46"/>
      <c r="C10" s="46" t="s">
        <v>30</v>
      </c>
      <c r="M10" s="48"/>
      <c r="N10" s="48"/>
      <c r="O10" s="48"/>
    </row>
    <row r="11" spans="2:15" ht="15" customHeight="1">
      <c r="B11" s="49" t="s">
        <v>42</v>
      </c>
      <c r="C11" s="50">
        <f>MIN(C8:H8)</f>
        <v>11.020000000000003</v>
      </c>
      <c r="D11" s="102" t="s">
        <v>31</v>
      </c>
      <c r="M11" s="40"/>
      <c r="N11" s="48"/>
      <c r="O11" s="48"/>
    </row>
    <row r="12" spans="2:15" ht="15" customHeight="1">
      <c r="B12" s="49" t="s">
        <v>43</v>
      </c>
      <c r="C12" s="50">
        <f>MAX(C8:H8)</f>
        <v>11.170000000000002</v>
      </c>
      <c r="D12" s="103"/>
      <c r="M12" s="48"/>
      <c r="N12" s="48"/>
      <c r="O12" s="48"/>
    </row>
    <row r="13" spans="2:4" ht="15" customHeight="1">
      <c r="B13" s="49" t="s">
        <v>44</v>
      </c>
      <c r="C13" s="51">
        <f>AVERAGE(C8:H8)</f>
        <v>11.104999999999999</v>
      </c>
      <c r="D13" s="104"/>
    </row>
    <row r="14" spans="2:5" ht="15" customHeight="1">
      <c r="B14" s="52"/>
      <c r="C14" s="53"/>
      <c r="D14" s="54"/>
      <c r="E14" s="48"/>
    </row>
    <row r="15" spans="2:4" ht="15" customHeight="1">
      <c r="B15" s="55" t="s">
        <v>45</v>
      </c>
      <c r="C15" s="56">
        <f>((C12-C11)/C12)*100</f>
        <v>1.342882721575636</v>
      </c>
      <c r="D15" s="57" t="s">
        <v>32</v>
      </c>
    </row>
    <row r="16" ht="15" customHeight="1">
      <c r="B16" s="46"/>
    </row>
    <row r="17" spans="1:3" ht="15" customHeight="1">
      <c r="A17" s="44" t="s">
        <v>37</v>
      </c>
      <c r="C17" s="68" t="s">
        <v>47</v>
      </c>
    </row>
    <row r="18" ht="15" customHeight="1">
      <c r="C18" s="68" t="s">
        <v>48</v>
      </c>
    </row>
    <row r="19" ht="15" customHeight="1">
      <c r="C19" s="68" t="s">
        <v>49</v>
      </c>
    </row>
    <row r="20" ht="15" customHeight="1"/>
    <row r="21" spans="3:9" ht="15" customHeight="1">
      <c r="C21" s="148" t="s">
        <v>34</v>
      </c>
      <c r="D21" s="149"/>
      <c r="E21" s="58">
        <f>C13</f>
        <v>11.104999999999999</v>
      </c>
      <c r="F21" s="39" t="s">
        <v>33</v>
      </c>
      <c r="G21" s="59">
        <f>(C12-C11)/2</f>
        <v>0.07499999999999929</v>
      </c>
      <c r="H21" s="42" t="s">
        <v>31</v>
      </c>
      <c r="I21" s="72"/>
    </row>
    <row r="22" ht="15" customHeight="1"/>
    <row r="23" spans="1:9" ht="15" customHeight="1">
      <c r="A23" s="44" t="s">
        <v>38</v>
      </c>
      <c r="C23" s="73" t="s">
        <v>55</v>
      </c>
      <c r="D23" s="62"/>
      <c r="E23" s="69"/>
      <c r="F23" s="62"/>
      <c r="G23" s="62"/>
      <c r="H23" s="70"/>
      <c r="I23" s="71"/>
    </row>
    <row r="24" spans="3:9" ht="15" customHeight="1">
      <c r="C24" s="108" t="s">
        <v>53</v>
      </c>
      <c r="D24" s="109"/>
      <c r="E24" s="78">
        <v>10</v>
      </c>
      <c r="F24" s="72" t="s">
        <v>18</v>
      </c>
      <c r="G24" s="40"/>
      <c r="H24" s="72"/>
      <c r="I24" s="40"/>
    </row>
    <row r="25" spans="3:11" ht="15" customHeight="1">
      <c r="C25" s="106" t="s">
        <v>25</v>
      </c>
      <c r="D25" s="107"/>
      <c r="E25" s="75">
        <f>0.1*150.09*E21/E24/2</f>
        <v>8.333747249999998</v>
      </c>
      <c r="F25" s="39" t="s">
        <v>33</v>
      </c>
      <c r="G25" s="41">
        <f>ROUNDUP((0.1*150.09*G21/E24/2),2)</f>
        <v>0.060000000000000005</v>
      </c>
      <c r="I25" s="40"/>
      <c r="J25" s="48"/>
      <c r="K25" s="40"/>
    </row>
    <row r="26" ht="15" customHeight="1">
      <c r="C26" s="74" t="s">
        <v>56</v>
      </c>
    </row>
    <row r="27" ht="15" customHeight="1">
      <c r="E27" s="48"/>
    </row>
    <row r="28" spans="2:8" ht="15" customHeight="1">
      <c r="B28" s="97" t="s">
        <v>67</v>
      </c>
      <c r="C28" s="36"/>
      <c r="D28" s="36"/>
      <c r="E28" s="36"/>
      <c r="F28" s="36"/>
      <c r="G28" s="37"/>
      <c r="H28" s="48"/>
    </row>
    <row r="29" spans="2:8" ht="15" customHeight="1">
      <c r="B29" s="76"/>
      <c r="C29" s="48"/>
      <c r="D29" s="48"/>
      <c r="E29" s="48"/>
      <c r="F29" s="48"/>
      <c r="G29" s="48"/>
      <c r="H29" s="48"/>
    </row>
    <row r="30" spans="2:8" ht="15" customHeight="1">
      <c r="B30" s="76"/>
      <c r="C30" s="48"/>
      <c r="D30" s="48"/>
      <c r="E30" s="48"/>
      <c r="F30" s="48"/>
      <c r="G30" s="48"/>
      <c r="H30" s="48"/>
    </row>
    <row r="31" spans="2:8" ht="15" customHeight="1">
      <c r="B31" s="76"/>
      <c r="C31" s="48"/>
      <c r="D31" s="48"/>
      <c r="E31" s="48"/>
      <c r="F31" s="48"/>
      <c r="G31" s="48"/>
      <c r="H31" s="48"/>
    </row>
    <row r="32" spans="2:8" ht="15" customHeight="1">
      <c r="B32" s="76"/>
      <c r="C32" s="48"/>
      <c r="D32" s="48"/>
      <c r="E32" s="48"/>
      <c r="F32" s="48"/>
      <c r="G32" s="48"/>
      <c r="H32" s="48"/>
    </row>
    <row r="33" spans="2:8" ht="15" customHeight="1">
      <c r="B33" s="48"/>
      <c r="C33" s="48"/>
      <c r="D33" s="48"/>
      <c r="E33" s="48"/>
      <c r="F33" s="48"/>
      <c r="G33" s="48"/>
      <c r="H33" s="48"/>
    </row>
    <row r="34" spans="2:8" ht="15" customHeight="1">
      <c r="B34" s="99"/>
      <c r="C34" s="48"/>
      <c r="D34" s="48"/>
      <c r="E34" s="48"/>
      <c r="F34" s="48"/>
      <c r="G34" s="48"/>
      <c r="H34" s="48"/>
    </row>
    <row r="35" spans="2:8" ht="15" customHeight="1">
      <c r="B35" s="76"/>
      <c r="C35" s="48"/>
      <c r="D35" s="48"/>
      <c r="E35" s="48"/>
      <c r="F35" s="48"/>
      <c r="G35" s="48"/>
      <c r="H35" s="48"/>
    </row>
    <row r="36" ht="15">
      <c r="A36" s="79"/>
    </row>
    <row r="37" ht="15">
      <c r="A37" s="79"/>
    </row>
  </sheetData>
  <sheetProtection selectLockedCells="1"/>
  <mergeCells count="4">
    <mergeCell ref="D11:D13"/>
    <mergeCell ref="C21:D21"/>
    <mergeCell ref="C24:D24"/>
    <mergeCell ref="C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"/>
    </sheetView>
  </sheetViews>
  <sheetFormatPr defaultColWidth="8.75390625" defaultRowHeight="11.25"/>
  <cols>
    <col min="1" max="1" width="4.00390625" style="1" customWidth="1"/>
    <col min="2" max="2" width="15.625" style="1" customWidth="1"/>
    <col min="3" max="3" width="10.25390625" style="1" customWidth="1"/>
    <col min="4" max="7" width="11.00390625" style="1" customWidth="1"/>
    <col min="8" max="8" width="6.00390625" style="1" customWidth="1"/>
    <col min="9" max="9" width="8.75390625" style="1" customWidth="1"/>
    <col min="10" max="10" width="10.75390625" style="1" customWidth="1"/>
    <col min="11" max="16384" width="8.75390625" style="1" customWidth="1"/>
  </cols>
  <sheetData>
    <row r="1" ht="21">
      <c r="A1" s="65" t="s">
        <v>57</v>
      </c>
    </row>
    <row r="3" spans="2:15" ht="75" customHeight="1">
      <c r="B3" s="137" t="s">
        <v>8</v>
      </c>
      <c r="C3" s="138"/>
      <c r="D3" s="134" t="s">
        <v>6</v>
      </c>
      <c r="E3" s="135"/>
      <c r="F3" s="135"/>
      <c r="G3" s="136"/>
      <c r="I3" s="139" t="s">
        <v>20</v>
      </c>
      <c r="J3" s="140"/>
      <c r="K3" s="140"/>
      <c r="L3" s="140"/>
      <c r="M3" s="140"/>
      <c r="N3" s="140"/>
      <c r="O3" s="141"/>
    </row>
    <row r="4" spans="2:15" ht="27.75">
      <c r="B4" s="2" t="s">
        <v>4</v>
      </c>
      <c r="C4" s="2" t="s">
        <v>5</v>
      </c>
      <c r="D4" s="4" t="s">
        <v>0</v>
      </c>
      <c r="E4" s="3" t="s">
        <v>1</v>
      </c>
      <c r="F4" s="4" t="s">
        <v>2</v>
      </c>
      <c r="G4" s="24" t="s">
        <v>3</v>
      </c>
      <c r="H4" s="29" t="s">
        <v>21</v>
      </c>
      <c r="I4" s="9"/>
      <c r="J4" s="8"/>
      <c r="K4" s="8"/>
      <c r="L4" s="8"/>
      <c r="M4" s="8"/>
      <c r="N4" s="8"/>
      <c r="O4" s="10"/>
    </row>
    <row r="5" spans="2:15" ht="12.75">
      <c r="B5" s="150">
        <v>10.7</v>
      </c>
      <c r="C5" s="151">
        <v>5.42</v>
      </c>
      <c r="D5" s="15"/>
      <c r="E5" s="5"/>
      <c r="F5" s="5"/>
      <c r="G5" s="25"/>
      <c r="I5" s="142" t="s">
        <v>23</v>
      </c>
      <c r="J5" s="143"/>
      <c r="K5" s="22">
        <v>0.67</v>
      </c>
      <c r="L5" s="8" t="s">
        <v>16</v>
      </c>
      <c r="M5" s="8"/>
      <c r="N5" s="8"/>
      <c r="O5" s="10"/>
    </row>
    <row r="6" spans="2:15" ht="12.75">
      <c r="B6" s="150"/>
      <c r="C6" s="151"/>
      <c r="D6" s="7">
        <f>((B7-B5)/2)+B5</f>
        <v>10.75</v>
      </c>
      <c r="E6" s="6">
        <f>C7-C5</f>
        <v>0.17999999999999972</v>
      </c>
      <c r="F6" s="5"/>
      <c r="G6" s="25"/>
      <c r="I6" s="126" t="s">
        <v>24</v>
      </c>
      <c r="J6" s="127"/>
      <c r="K6" s="23">
        <v>11.1</v>
      </c>
      <c r="L6" s="12" t="s">
        <v>15</v>
      </c>
      <c r="M6" s="12"/>
      <c r="N6" s="12"/>
      <c r="O6" s="13"/>
    </row>
    <row r="7" spans="2:15" ht="12.75">
      <c r="B7" s="150">
        <v>10.8</v>
      </c>
      <c r="C7" s="151">
        <v>5.6</v>
      </c>
      <c r="D7" s="7"/>
      <c r="E7" s="6"/>
      <c r="F7" s="7">
        <f>((D8-D6)/2)+D6</f>
        <v>10.8</v>
      </c>
      <c r="G7" s="25">
        <f>E8-E6</f>
        <v>0.13000000000000078</v>
      </c>
      <c r="I7" s="8"/>
      <c r="J7" s="8"/>
      <c r="K7" s="128" t="s">
        <v>17</v>
      </c>
      <c r="L7" s="8"/>
      <c r="M7" s="8"/>
      <c r="N7" s="8"/>
      <c r="O7" s="8"/>
    </row>
    <row r="8" spans="2:11" ht="12.75" customHeight="1">
      <c r="B8" s="150"/>
      <c r="C8" s="151"/>
      <c r="D8" s="7">
        <f>((B9-B7)/2)+B7</f>
        <v>10.850000000000001</v>
      </c>
      <c r="E8" s="6">
        <f>C9-C7</f>
        <v>0.3100000000000005</v>
      </c>
      <c r="F8" s="7"/>
      <c r="G8" s="25"/>
      <c r="K8" s="129"/>
    </row>
    <row r="9" spans="2:15" ht="15" customHeight="1">
      <c r="B9" s="150">
        <v>10.9</v>
      </c>
      <c r="C9" s="151">
        <v>5.91</v>
      </c>
      <c r="D9" s="7"/>
      <c r="E9" s="6"/>
      <c r="F9" s="7">
        <f>((D10-D8)/2)+D8</f>
        <v>10.9</v>
      </c>
      <c r="G9" s="25">
        <f>E10-E8</f>
        <v>0.3199999999999994</v>
      </c>
      <c r="I9" s="130" t="s">
        <v>9</v>
      </c>
      <c r="J9" s="131"/>
      <c r="K9" s="131"/>
      <c r="L9" s="131"/>
      <c r="M9" s="131"/>
      <c r="N9" s="131"/>
      <c r="O9" s="133"/>
    </row>
    <row r="10" spans="2:15" ht="12.75" customHeight="1">
      <c r="B10" s="150"/>
      <c r="C10" s="151"/>
      <c r="D10" s="7">
        <f>((B11-B9)/2)+B9</f>
        <v>10.95</v>
      </c>
      <c r="E10" s="6">
        <f>C11-C9</f>
        <v>0.6299999999999999</v>
      </c>
      <c r="F10" s="7"/>
      <c r="G10" s="25"/>
      <c r="I10" s="145" t="s">
        <v>10</v>
      </c>
      <c r="J10" s="146"/>
      <c r="K10" s="146"/>
      <c r="L10" s="146"/>
      <c r="M10" s="146"/>
      <c r="N10" s="146"/>
      <c r="O10" s="147"/>
    </row>
    <row r="11" spans="2:15" ht="12.75">
      <c r="B11" s="150">
        <v>11</v>
      </c>
      <c r="C11" s="151">
        <v>6.54</v>
      </c>
      <c r="D11" s="7"/>
      <c r="E11" s="6"/>
      <c r="F11" s="7">
        <f>((D12-D10)/2)+D10</f>
        <v>11</v>
      </c>
      <c r="G11" s="25">
        <f>E12-E10</f>
        <v>0.4400000000000004</v>
      </c>
      <c r="I11" s="20"/>
      <c r="J11" s="17"/>
      <c r="K11" s="17"/>
      <c r="L11" s="17"/>
      <c r="M11" s="17" t="s">
        <v>27</v>
      </c>
      <c r="N11" s="17"/>
      <c r="O11" s="21"/>
    </row>
    <row r="12" spans="2:15" ht="15">
      <c r="B12" s="150"/>
      <c r="C12" s="151"/>
      <c r="D12" s="7">
        <f>((B13-B11)/2)+B11</f>
        <v>11.05</v>
      </c>
      <c r="E12" s="6">
        <f>C13-C11</f>
        <v>1.0700000000000003</v>
      </c>
      <c r="F12" s="7"/>
      <c r="G12" s="25"/>
      <c r="I12" s="145" t="s">
        <v>11</v>
      </c>
      <c r="J12" s="146"/>
      <c r="K12" s="146"/>
      <c r="L12" s="146"/>
      <c r="M12" s="146"/>
      <c r="N12" s="146"/>
      <c r="O12" s="147"/>
    </row>
    <row r="13" spans="2:15" ht="15">
      <c r="B13" s="150">
        <v>11.1</v>
      </c>
      <c r="C13" s="151">
        <v>7.61</v>
      </c>
      <c r="D13" s="7"/>
      <c r="E13" s="6"/>
      <c r="F13" s="7">
        <f>((D14-D12)/2)+D12</f>
        <v>11.1</v>
      </c>
      <c r="G13" s="25">
        <f>E14-E12</f>
        <v>0.669999999999999</v>
      </c>
      <c r="I13" s="145" t="s">
        <v>12</v>
      </c>
      <c r="J13" s="146"/>
      <c r="K13" s="146"/>
      <c r="L13" s="146"/>
      <c r="M13" s="146"/>
      <c r="N13" s="146"/>
      <c r="O13" s="147"/>
    </row>
    <row r="14" spans="2:15" ht="12.75">
      <c r="B14" s="150"/>
      <c r="C14" s="151"/>
      <c r="D14" s="7">
        <f>((B15-B13)/2)+B13</f>
        <v>11.149999999999999</v>
      </c>
      <c r="E14" s="6">
        <f>C15-C13</f>
        <v>1.7399999999999993</v>
      </c>
      <c r="F14" s="7"/>
      <c r="G14" s="25"/>
      <c r="I14" s="9"/>
      <c r="J14" s="8"/>
      <c r="K14" s="8"/>
      <c r="L14" s="8"/>
      <c r="M14" s="8"/>
      <c r="N14" s="8"/>
      <c r="O14" s="10"/>
    </row>
    <row r="15" spans="2:15" ht="12.75">
      <c r="B15" s="150">
        <v>11.2</v>
      </c>
      <c r="C15" s="151">
        <v>9.35</v>
      </c>
      <c r="D15" s="7"/>
      <c r="E15" s="6"/>
      <c r="F15" s="7">
        <f>((D16-D14)/2)+D14</f>
        <v>11.2</v>
      </c>
      <c r="G15" s="25">
        <f>E16-E14</f>
        <v>-1.5299999999999985</v>
      </c>
      <c r="I15" s="142" t="s">
        <v>23</v>
      </c>
      <c r="J15" s="144"/>
      <c r="K15" s="26">
        <v>-1.53</v>
      </c>
      <c r="L15" s="8" t="s">
        <v>13</v>
      </c>
      <c r="M15" s="8"/>
      <c r="N15" s="8"/>
      <c r="O15" s="10"/>
    </row>
    <row r="16" spans="2:15" ht="12.75">
      <c r="B16" s="150"/>
      <c r="C16" s="151"/>
      <c r="D16" s="7">
        <f>((B17-B15)/2)+B15</f>
        <v>11.25</v>
      </c>
      <c r="E16" s="6">
        <f>C17-C15</f>
        <v>0.21000000000000085</v>
      </c>
      <c r="F16" s="7"/>
      <c r="G16" s="25"/>
      <c r="I16" s="126" t="s">
        <v>24</v>
      </c>
      <c r="J16" s="127"/>
      <c r="K16" s="23">
        <v>11.2</v>
      </c>
      <c r="L16" s="12" t="s">
        <v>14</v>
      </c>
      <c r="M16" s="12"/>
      <c r="N16" s="12"/>
      <c r="O16" s="13"/>
    </row>
    <row r="17" spans="2:11" ht="12.75">
      <c r="B17" s="150">
        <v>11.3</v>
      </c>
      <c r="C17" s="151">
        <v>9.56</v>
      </c>
      <c r="D17" s="16"/>
      <c r="E17" s="6"/>
      <c r="F17" s="7">
        <f>((D18-D16)/2)+D16</f>
        <v>11.3</v>
      </c>
      <c r="G17" s="25">
        <f>E18-E16</f>
        <v>-0.05000000000000071</v>
      </c>
      <c r="K17" s="128" t="s">
        <v>17</v>
      </c>
    </row>
    <row r="18" spans="2:11" ht="12.75">
      <c r="B18" s="150"/>
      <c r="C18" s="151"/>
      <c r="D18" s="7">
        <f>((B19-B17)/2)+B17</f>
        <v>11.350000000000001</v>
      </c>
      <c r="E18" s="6">
        <f>C19-C17</f>
        <v>0.16000000000000014</v>
      </c>
      <c r="F18" s="5"/>
      <c r="G18" s="25"/>
      <c r="K18" s="129"/>
    </row>
    <row r="19" spans="2:15" ht="12.75">
      <c r="B19" s="150">
        <v>11.4</v>
      </c>
      <c r="C19" s="151">
        <v>9.72</v>
      </c>
      <c r="D19" s="5"/>
      <c r="E19" s="6"/>
      <c r="F19" s="7">
        <f>((D20-D18)/2)+D18</f>
        <v>11.4</v>
      </c>
      <c r="G19" s="25">
        <f>E20-E18</f>
        <v>-0.030000000000001137</v>
      </c>
      <c r="I19" s="124" t="s">
        <v>7</v>
      </c>
      <c r="J19" s="125"/>
      <c r="K19" s="28">
        <f>K6+(K5/(K5-K15))*(K16-K6)</f>
        <v>11.130454545454546</v>
      </c>
      <c r="L19" s="27" t="s">
        <v>18</v>
      </c>
      <c r="M19" s="18"/>
      <c r="N19" s="18"/>
      <c r="O19" s="19"/>
    </row>
    <row r="20" spans="2:15" ht="12.75">
      <c r="B20" s="150"/>
      <c r="C20" s="151"/>
      <c r="D20" s="7">
        <f>((B21-B19)/2)+B19</f>
        <v>11.45</v>
      </c>
      <c r="E20" s="6">
        <f>C21-C19</f>
        <v>0.129999999999999</v>
      </c>
      <c r="F20" s="7"/>
      <c r="G20" s="25"/>
      <c r="I20" s="9"/>
      <c r="J20" s="8"/>
      <c r="K20" s="8"/>
      <c r="L20" s="8"/>
      <c r="M20" s="8"/>
      <c r="N20" s="8"/>
      <c r="O20" s="10"/>
    </row>
    <row r="21" spans="2:15" ht="12.75" customHeight="1">
      <c r="B21" s="150">
        <v>11.5</v>
      </c>
      <c r="C21" s="151">
        <v>9.85</v>
      </c>
      <c r="D21" s="7"/>
      <c r="E21" s="6"/>
      <c r="F21" s="7">
        <f>((D22-D20)/2)+D20</f>
        <v>11.5</v>
      </c>
      <c r="G21" s="25">
        <f>E22-E20</f>
        <v>-0.09999999999999787</v>
      </c>
      <c r="I21" s="121" t="s">
        <v>19</v>
      </c>
      <c r="J21" s="122"/>
      <c r="K21" s="122"/>
      <c r="L21" s="122"/>
      <c r="M21" s="122"/>
      <c r="N21" s="122"/>
      <c r="O21" s="123"/>
    </row>
    <row r="22" spans="2:11" ht="12.75" customHeight="1">
      <c r="B22" s="150"/>
      <c r="C22" s="151"/>
      <c r="D22" s="7">
        <f>((B23-B21)/2)+B21</f>
        <v>11.55</v>
      </c>
      <c r="E22" s="6">
        <f>C23-C21</f>
        <v>0.030000000000001137</v>
      </c>
      <c r="F22" s="5"/>
      <c r="G22" s="25"/>
      <c r="K22" s="128" t="s">
        <v>17</v>
      </c>
    </row>
    <row r="23" spans="2:11" ht="12.75" customHeight="1">
      <c r="B23" s="150">
        <v>11.6</v>
      </c>
      <c r="C23" s="151">
        <v>9.88</v>
      </c>
      <c r="D23" s="5"/>
      <c r="E23" s="6"/>
      <c r="F23" s="7">
        <f>((D24-D22)/2)+D22</f>
        <v>11.6</v>
      </c>
      <c r="G23" s="25">
        <f>E24-E22</f>
        <v>0.10999999999999766</v>
      </c>
      <c r="K23" s="129"/>
    </row>
    <row r="24" spans="2:15" ht="15">
      <c r="B24" s="150"/>
      <c r="C24" s="151"/>
      <c r="D24" s="7">
        <f>((B25-B23)/2)+B23</f>
        <v>11.649999999999999</v>
      </c>
      <c r="E24" s="6">
        <f>C25-C23</f>
        <v>0.1399999999999988</v>
      </c>
      <c r="F24" s="7"/>
      <c r="G24" s="25"/>
      <c r="I24" s="130" t="s">
        <v>35</v>
      </c>
      <c r="J24" s="131"/>
      <c r="K24" s="132"/>
      <c r="L24" s="131"/>
      <c r="M24" s="131"/>
      <c r="N24" s="131"/>
      <c r="O24" s="133"/>
    </row>
    <row r="25" spans="2:15" ht="12.75">
      <c r="B25" s="150">
        <v>11.7</v>
      </c>
      <c r="C25" s="151">
        <v>10.02</v>
      </c>
      <c r="D25" s="5"/>
      <c r="E25" s="6"/>
      <c r="F25" s="7"/>
      <c r="G25" s="25"/>
      <c r="I25" s="35" t="s">
        <v>28</v>
      </c>
      <c r="J25" s="10"/>
      <c r="K25" s="30">
        <v>10</v>
      </c>
      <c r="L25" s="118" t="s">
        <v>18</v>
      </c>
      <c r="M25" s="119"/>
      <c r="N25" s="119"/>
      <c r="O25" s="120"/>
    </row>
    <row r="26" spans="2:15" ht="15">
      <c r="B26" s="150"/>
      <c r="C26" s="151"/>
      <c r="D26" s="7"/>
      <c r="E26" s="6"/>
      <c r="F26" s="7"/>
      <c r="G26" s="25"/>
      <c r="I26" s="31" t="s">
        <v>25</v>
      </c>
      <c r="J26" s="32"/>
      <c r="K26" s="33">
        <f>0.1*150.09*K19/K25/2</f>
        <v>8.352849613636364</v>
      </c>
      <c r="L26" s="110" t="s">
        <v>22</v>
      </c>
      <c r="M26" s="110"/>
      <c r="N26" s="110"/>
      <c r="O26" s="111"/>
    </row>
    <row r="27" s="8" customFormat="1" ht="15" customHeight="1">
      <c r="G27" s="14"/>
    </row>
    <row r="28" spans="2:9" s="8" customFormat="1" ht="15" customHeight="1">
      <c r="B28" s="34"/>
      <c r="C28" s="1"/>
      <c r="G28" s="14"/>
      <c r="I28" s="34"/>
    </row>
    <row r="29" spans="2:8" s="8" customFormat="1" ht="15" customHeight="1">
      <c r="B29" s="97" t="s">
        <v>67</v>
      </c>
      <c r="C29" s="36"/>
      <c r="D29" s="36"/>
      <c r="E29" s="36"/>
      <c r="F29" s="36"/>
      <c r="G29" s="37"/>
      <c r="H29" s="14"/>
    </row>
    <row r="30" spans="2:7" ht="15">
      <c r="B30" s="98"/>
      <c r="C30" s="18"/>
      <c r="D30" s="18"/>
      <c r="E30" s="18"/>
      <c r="F30" s="18"/>
      <c r="G30" s="18"/>
    </row>
    <row r="31" spans="3:7" ht="12.75">
      <c r="C31" s="88"/>
      <c r="D31" s="8"/>
      <c r="E31" s="8"/>
      <c r="F31" s="8"/>
      <c r="G31" s="8"/>
    </row>
    <row r="32" spans="2:7" ht="15">
      <c r="B32" s="76"/>
      <c r="C32" s="8"/>
      <c r="D32" s="8"/>
      <c r="E32" s="8"/>
      <c r="F32" s="8"/>
      <c r="G32" s="8"/>
    </row>
    <row r="33" spans="2:7" ht="12.75" customHeight="1">
      <c r="B33" s="76"/>
      <c r="C33" s="8"/>
      <c r="D33" s="8"/>
      <c r="E33" s="8"/>
      <c r="F33" s="8"/>
      <c r="G33" s="8"/>
    </row>
    <row r="34" spans="2:7" ht="15">
      <c r="B34" s="48"/>
      <c r="C34" s="8"/>
      <c r="D34" s="8"/>
      <c r="E34" s="8"/>
      <c r="F34" s="8"/>
      <c r="G34" s="8"/>
    </row>
    <row r="35" spans="2:15" ht="15">
      <c r="B35" s="38"/>
      <c r="C35" s="8"/>
      <c r="D35" s="8"/>
      <c r="E35" s="8"/>
      <c r="F35" s="8"/>
      <c r="G35" s="8"/>
      <c r="I35" s="11"/>
      <c r="J35" s="11"/>
      <c r="K35" s="11"/>
      <c r="L35" s="11"/>
      <c r="M35" s="11"/>
      <c r="N35" s="11"/>
      <c r="O35" s="11"/>
    </row>
    <row r="36" spans="2:15" ht="15">
      <c r="B36" s="76"/>
      <c r="C36" s="8"/>
      <c r="D36" s="8"/>
      <c r="E36" s="8"/>
      <c r="F36" s="8"/>
      <c r="G36" s="8"/>
      <c r="I36" s="11"/>
      <c r="J36" s="11"/>
      <c r="K36" s="11"/>
      <c r="L36" s="11"/>
      <c r="M36" s="11"/>
      <c r="N36" s="11"/>
      <c r="O36" s="11"/>
    </row>
    <row r="37" spans="9:15" ht="12.75">
      <c r="I37" s="11"/>
      <c r="J37" s="11"/>
      <c r="K37" s="11"/>
      <c r="L37" s="11"/>
      <c r="M37" s="11"/>
      <c r="N37" s="11"/>
      <c r="O37" s="11"/>
    </row>
    <row r="38" spans="9:15" ht="12.75">
      <c r="I38" s="11"/>
      <c r="J38" s="11"/>
      <c r="K38" s="11"/>
      <c r="L38" s="11"/>
      <c r="M38" s="11"/>
      <c r="N38" s="11"/>
      <c r="O38" s="11"/>
    </row>
    <row r="39" spans="9:15" ht="12.75">
      <c r="I39" s="8"/>
      <c r="J39" s="8"/>
      <c r="K39" s="8"/>
      <c r="L39" s="11"/>
      <c r="M39" s="8"/>
      <c r="N39" s="8"/>
      <c r="O39" s="8"/>
    </row>
    <row r="40" spans="9:15" ht="12.75">
      <c r="I40" s="8"/>
      <c r="J40" s="8"/>
      <c r="K40" s="8"/>
      <c r="L40" s="8"/>
      <c r="M40" s="8"/>
      <c r="N40" s="8"/>
      <c r="O40" s="8"/>
    </row>
    <row r="42" ht="12.75" customHeight="1">
      <c r="P42" s="8"/>
    </row>
    <row r="43" spans="9:16" ht="12.75">
      <c r="I43" s="8"/>
      <c r="J43" s="8"/>
      <c r="K43" s="8"/>
      <c r="L43" s="8"/>
      <c r="M43" s="8"/>
      <c r="N43" s="8"/>
      <c r="O43" s="8"/>
      <c r="P43" s="8"/>
    </row>
    <row r="44" spans="9:16" ht="12.75">
      <c r="I44" s="8"/>
      <c r="J44" s="8"/>
      <c r="K44" s="8"/>
      <c r="L44" s="8"/>
      <c r="M44" s="8"/>
      <c r="N44" s="8"/>
      <c r="O44" s="8"/>
      <c r="P44" s="8"/>
    </row>
    <row r="45" spans="9:16" ht="12.75">
      <c r="I45" s="8"/>
      <c r="J45" s="8"/>
      <c r="K45" s="8"/>
      <c r="L45" s="8"/>
      <c r="M45" s="8"/>
      <c r="N45" s="8"/>
      <c r="O45" s="8"/>
      <c r="P45" s="8"/>
    </row>
    <row r="46" spans="9:16" ht="12.75">
      <c r="I46" s="8"/>
      <c r="J46" s="8"/>
      <c r="K46" s="8"/>
      <c r="L46" s="8"/>
      <c r="M46" s="8"/>
      <c r="N46" s="8"/>
      <c r="O46" s="8"/>
      <c r="P46" s="8"/>
    </row>
    <row r="47" spans="9:16" ht="12.75">
      <c r="I47" s="8"/>
      <c r="J47" s="8"/>
      <c r="K47" s="8"/>
      <c r="L47" s="8"/>
      <c r="M47" s="8"/>
      <c r="N47" s="8"/>
      <c r="O47" s="8"/>
      <c r="P47" s="8"/>
    </row>
  </sheetData>
  <sheetProtection/>
  <mergeCells count="41">
    <mergeCell ref="B25:B26"/>
    <mergeCell ref="C25:C26"/>
    <mergeCell ref="L25:O25"/>
    <mergeCell ref="L26:O26"/>
    <mergeCell ref="K17:K18"/>
    <mergeCell ref="B19:B20"/>
    <mergeCell ref="C19:C20"/>
    <mergeCell ref="I19:J19"/>
    <mergeCell ref="B21:B22"/>
    <mergeCell ref="C21:C22"/>
    <mergeCell ref="I21:O21"/>
    <mergeCell ref="K22:K23"/>
    <mergeCell ref="B23:B24"/>
    <mergeCell ref="C23:C24"/>
    <mergeCell ref="I24:O24"/>
    <mergeCell ref="B15:B16"/>
    <mergeCell ref="C15:C16"/>
    <mergeCell ref="I15:J15"/>
    <mergeCell ref="I16:J16"/>
    <mergeCell ref="B17:B18"/>
    <mergeCell ref="C17:C18"/>
    <mergeCell ref="B11:B12"/>
    <mergeCell ref="C11:C12"/>
    <mergeCell ref="I12:O12"/>
    <mergeCell ref="B13:B14"/>
    <mergeCell ref="C13:C14"/>
    <mergeCell ref="I13:O13"/>
    <mergeCell ref="B7:B8"/>
    <mergeCell ref="C7:C8"/>
    <mergeCell ref="K7:K8"/>
    <mergeCell ref="B9:B10"/>
    <mergeCell ref="C9:C10"/>
    <mergeCell ref="I9:O9"/>
    <mergeCell ref="I10:O10"/>
    <mergeCell ref="B3:C3"/>
    <mergeCell ref="D3:G3"/>
    <mergeCell ref="I3:O3"/>
    <mergeCell ref="B5:B6"/>
    <mergeCell ref="C5:C6"/>
    <mergeCell ref="I5:J5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Vogelaar, Alexander (A.)</dc:creator>
  <cp:keywords/>
  <dc:description/>
  <cp:lastModifiedBy>Siem Zwaard</cp:lastModifiedBy>
  <cp:lastPrinted>2017-06-25T18:02:05Z</cp:lastPrinted>
  <dcterms:created xsi:type="dcterms:W3CDTF">2017-01-02T06:29:18Z</dcterms:created>
  <dcterms:modified xsi:type="dcterms:W3CDTF">2017-08-31T13:38:00Z</dcterms:modified>
  <cp:category/>
  <cp:version/>
  <cp:contentType/>
  <cp:contentStatus/>
</cp:coreProperties>
</file>